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ksa\Downloads\"/>
    </mc:Choice>
  </mc:AlternateContent>
  <xr:revisionPtr revIDLastSave="0" documentId="8_{F858A2CF-C29A-49F3-A63A-286440928F58}" xr6:coauthVersionLast="47" xr6:coauthVersionMax="47" xr10:uidLastSave="{00000000-0000-0000-0000-000000000000}"/>
  <bookViews>
    <workbookView xWindow="19095" yWindow="0" windowWidth="19410" windowHeight="20880" xr2:uid="{8E052D38-B8EA-49AD-9AC3-159141F8077B}"/>
  </bookViews>
  <sheets>
    <sheet name="Rekapitulace stavby" sheetId="2" r:id="rId1"/>
    <sheet name="SO 01 - VODOVOD DN400" sheetId="3" r:id="rId2"/>
    <sheet name="VRN - VEDLEJŠÍ ROZPOČTOVÉ..." sheetId="4" r:id="rId3"/>
    <sheet name="Seznam figur" sheetId="5" r:id="rId4"/>
    <sheet name="Pokyny pro vyplnění" sheetId="6" r:id="rId5"/>
  </sheets>
  <definedNames>
    <definedName name="_xlnm._FilterDatabase" localSheetId="1" hidden="1">'SO 01 - VODOVOD DN400'!$C$90:$K$673</definedName>
    <definedName name="_xlnm._FilterDatabase" localSheetId="2" hidden="1">'VRN - VEDLEJŠÍ ROZPOČTOVÉ...'!$C$86:$K$132</definedName>
    <definedName name="_xlnm.Print_Titles" localSheetId="0">'Rekapitulace stavby'!$52:$52</definedName>
    <definedName name="_xlnm.Print_Titles" localSheetId="3">'Seznam figur'!$9:$9</definedName>
    <definedName name="_xlnm.Print_Titles" localSheetId="1">'SO 01 - VODOVOD DN400'!$90:$90</definedName>
    <definedName name="_xlnm.Print_Titles" localSheetId="2">'VRN - VEDLEJŠÍ ROZPOČTOVÉ...'!$86:$86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3">'Seznam figur'!$C$4:$G$76</definedName>
    <definedName name="_xlnm.Print_Area" localSheetId="1">'SO 01 - VODOVOD DN400'!$C$4:$J$39,'SO 01 - VODOVOD DN400'!$C$45:$J$72,'SO 01 - VODOVOD DN400'!$C$78:$J$673</definedName>
    <definedName name="_xlnm.Print_Area" localSheetId="2">'VRN - VEDLEJŠÍ ROZPOČTOVÉ...'!$C$4:$J$39,'VRN - VEDLEJŠÍ ROZPOČTOVÉ...'!$C$45:$J$68,'VRN - VEDLEJŠÍ ROZPOČTOVÉ...'!$C$74:$J$132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30" i="4" l="1"/>
  <c r="BI130" i="4"/>
  <c r="BH130" i="4"/>
  <c r="BG130" i="4"/>
  <c r="BF130" i="4"/>
  <c r="T130" i="4"/>
  <c r="T127" i="4" s="1"/>
  <c r="R130" i="4"/>
  <c r="P130" i="4"/>
  <c r="J130" i="4"/>
  <c r="BE130" i="4" s="1"/>
  <c r="BK128" i="4"/>
  <c r="BK127" i="4" s="1"/>
  <c r="J127" i="4" s="1"/>
  <c r="J67" i="4" s="1"/>
  <c r="BI128" i="4"/>
  <c r="BH128" i="4"/>
  <c r="BG128" i="4"/>
  <c r="BF128" i="4"/>
  <c r="T128" i="4"/>
  <c r="R128" i="4"/>
  <c r="R127" i="4" s="1"/>
  <c r="P128" i="4"/>
  <c r="P127" i="4" s="1"/>
  <c r="J128" i="4"/>
  <c r="BE128" i="4" s="1"/>
  <c r="BK125" i="4"/>
  <c r="BI125" i="4"/>
  <c r="BH125" i="4"/>
  <c r="BG125" i="4"/>
  <c r="BF125" i="4"/>
  <c r="T125" i="4"/>
  <c r="T124" i="4" s="1"/>
  <c r="R125" i="4"/>
  <c r="R124" i="4" s="1"/>
  <c r="P125" i="4"/>
  <c r="P124" i="4" s="1"/>
  <c r="J125" i="4"/>
  <c r="BE125" i="4" s="1"/>
  <c r="BK124" i="4"/>
  <c r="J124" i="4" s="1"/>
  <c r="J66" i="4" s="1"/>
  <c r="BK121" i="4"/>
  <c r="BI121" i="4"/>
  <c r="BH121" i="4"/>
  <c r="BG121" i="4"/>
  <c r="BF121" i="4"/>
  <c r="BE121" i="4"/>
  <c r="T121" i="4"/>
  <c r="R121" i="4"/>
  <c r="P121" i="4"/>
  <c r="J121" i="4"/>
  <c r="BK119" i="4"/>
  <c r="BK118" i="4" s="1"/>
  <c r="J118" i="4" s="1"/>
  <c r="J65" i="4" s="1"/>
  <c r="BI119" i="4"/>
  <c r="BH119" i="4"/>
  <c r="BG119" i="4"/>
  <c r="BF119" i="4"/>
  <c r="T119" i="4"/>
  <c r="T118" i="4" s="1"/>
  <c r="R119" i="4"/>
  <c r="R118" i="4" s="1"/>
  <c r="P119" i="4"/>
  <c r="P118" i="4" s="1"/>
  <c r="J119" i="4"/>
  <c r="BE119" i="4" s="1"/>
  <c r="BK115" i="4"/>
  <c r="BI115" i="4"/>
  <c r="BH115" i="4"/>
  <c r="BG115" i="4"/>
  <c r="BF115" i="4"/>
  <c r="T115" i="4"/>
  <c r="R115" i="4"/>
  <c r="P115" i="4"/>
  <c r="J115" i="4"/>
  <c r="BE115" i="4" s="1"/>
  <c r="BK113" i="4"/>
  <c r="BI113" i="4"/>
  <c r="BH113" i="4"/>
  <c r="BG113" i="4"/>
  <c r="BF113" i="4"/>
  <c r="T113" i="4"/>
  <c r="R113" i="4"/>
  <c r="P113" i="4"/>
  <c r="J113" i="4"/>
  <c r="BE113" i="4" s="1"/>
  <c r="BK111" i="4"/>
  <c r="BK110" i="4" s="1"/>
  <c r="J110" i="4" s="1"/>
  <c r="J64" i="4" s="1"/>
  <c r="BI111" i="4"/>
  <c r="BH111" i="4"/>
  <c r="BG111" i="4"/>
  <c r="BF111" i="4"/>
  <c r="T111" i="4"/>
  <c r="R111" i="4"/>
  <c r="P111" i="4"/>
  <c r="J111" i="4"/>
  <c r="BE111" i="4" s="1"/>
  <c r="BK108" i="4"/>
  <c r="BI108" i="4"/>
  <c r="BH108" i="4"/>
  <c r="BG108" i="4"/>
  <c r="BF108" i="4"/>
  <c r="BE108" i="4"/>
  <c r="T108" i="4"/>
  <c r="R108" i="4"/>
  <c r="P108" i="4"/>
  <c r="J108" i="4"/>
  <c r="BK106" i="4"/>
  <c r="BI106" i="4"/>
  <c r="BH106" i="4"/>
  <c r="BG106" i="4"/>
  <c r="BF106" i="4"/>
  <c r="BE106" i="4"/>
  <c r="T106" i="4"/>
  <c r="R106" i="4"/>
  <c r="P106" i="4"/>
  <c r="J106" i="4"/>
  <c r="BK104" i="4"/>
  <c r="BI104" i="4"/>
  <c r="BH104" i="4"/>
  <c r="BG104" i="4"/>
  <c r="BF104" i="4"/>
  <c r="T104" i="4"/>
  <c r="R104" i="4"/>
  <c r="R103" i="4" s="1"/>
  <c r="P104" i="4"/>
  <c r="P103" i="4" s="1"/>
  <c r="J104" i="4"/>
  <c r="BE104" i="4" s="1"/>
  <c r="BK103" i="4"/>
  <c r="J103" i="4" s="1"/>
  <c r="J63" i="4" s="1"/>
  <c r="BK101" i="4"/>
  <c r="BI101" i="4"/>
  <c r="BH101" i="4"/>
  <c r="BG101" i="4"/>
  <c r="BF101" i="4"/>
  <c r="T101" i="4"/>
  <c r="R101" i="4"/>
  <c r="P101" i="4"/>
  <c r="J101" i="4"/>
  <c r="BE101" i="4" s="1"/>
  <c r="BK99" i="4"/>
  <c r="BI99" i="4"/>
  <c r="BH99" i="4"/>
  <c r="BG99" i="4"/>
  <c r="BF99" i="4"/>
  <c r="T99" i="4"/>
  <c r="R99" i="4"/>
  <c r="P99" i="4"/>
  <c r="J99" i="4"/>
  <c r="BE99" i="4" s="1"/>
  <c r="BK97" i="4"/>
  <c r="BI97" i="4"/>
  <c r="F37" i="4" s="1"/>
  <c r="BH97" i="4"/>
  <c r="BG97" i="4"/>
  <c r="BF97" i="4"/>
  <c r="T97" i="4"/>
  <c r="R97" i="4"/>
  <c r="P97" i="4"/>
  <c r="J97" i="4"/>
  <c r="BE97" i="4" s="1"/>
  <c r="BK95" i="4"/>
  <c r="BI95" i="4"/>
  <c r="BH95" i="4"/>
  <c r="BG95" i="4"/>
  <c r="BF95" i="4"/>
  <c r="T95" i="4"/>
  <c r="R95" i="4"/>
  <c r="P95" i="4"/>
  <c r="J95" i="4"/>
  <c r="BE95" i="4" s="1"/>
  <c r="BK93" i="4"/>
  <c r="BI93" i="4"/>
  <c r="BH93" i="4"/>
  <c r="BG93" i="4"/>
  <c r="BF93" i="4"/>
  <c r="T93" i="4"/>
  <c r="R93" i="4"/>
  <c r="P93" i="4"/>
  <c r="J93" i="4"/>
  <c r="BE93" i="4" s="1"/>
  <c r="BK91" i="4"/>
  <c r="BI91" i="4"/>
  <c r="BH91" i="4"/>
  <c r="BG91" i="4"/>
  <c r="BF91" i="4"/>
  <c r="T91" i="4"/>
  <c r="R91" i="4"/>
  <c r="P91" i="4"/>
  <c r="J91" i="4"/>
  <c r="BE91" i="4" s="1"/>
  <c r="J33" i="4" s="1"/>
  <c r="P90" i="4"/>
  <c r="J88" i="4"/>
  <c r="J60" i="4" s="1"/>
  <c r="F84" i="4"/>
  <c r="F83" i="4"/>
  <c r="F81" i="4"/>
  <c r="E79" i="4"/>
  <c r="F52" i="4"/>
  <c r="E50" i="4"/>
  <c r="J37" i="4"/>
  <c r="J36" i="4"/>
  <c r="J35" i="4"/>
  <c r="J55" i="4" s="1"/>
  <c r="J54" i="4" s="1"/>
  <c r="F55" i="4" s="1"/>
  <c r="F54" i="4" s="1"/>
  <c r="J52" i="4" s="1"/>
  <c r="E77" i="4" s="1"/>
  <c r="BK671" i="3"/>
  <c r="BI671" i="3"/>
  <c r="BH671" i="3"/>
  <c r="BG671" i="3"/>
  <c r="BF671" i="3"/>
  <c r="T671" i="3"/>
  <c r="R671" i="3"/>
  <c r="P671" i="3"/>
  <c r="J671" i="3"/>
  <c r="BE671" i="3" s="1"/>
  <c r="BK668" i="3"/>
  <c r="BI668" i="3"/>
  <c r="BH668" i="3"/>
  <c r="BG668" i="3"/>
  <c r="BF668" i="3"/>
  <c r="T668" i="3"/>
  <c r="R668" i="3"/>
  <c r="P668" i="3"/>
  <c r="J668" i="3"/>
  <c r="BE668" i="3" s="1"/>
  <c r="BK664" i="3"/>
  <c r="BI664" i="3"/>
  <c r="BH664" i="3"/>
  <c r="BG664" i="3"/>
  <c r="BF664" i="3"/>
  <c r="BE664" i="3"/>
  <c r="T664" i="3"/>
  <c r="T663" i="3" s="1"/>
  <c r="T662" i="3" s="1"/>
  <c r="R664" i="3"/>
  <c r="P664" i="3"/>
  <c r="J664" i="3"/>
  <c r="P663" i="3"/>
  <c r="P662" i="3" s="1"/>
  <c r="BK659" i="3"/>
  <c r="BK658" i="3" s="1"/>
  <c r="J658" i="3" s="1"/>
  <c r="J69" i="3" s="1"/>
  <c r="BI659" i="3"/>
  <c r="BH659" i="3"/>
  <c r="BG659" i="3"/>
  <c r="BF659" i="3"/>
  <c r="T659" i="3"/>
  <c r="T658" i="3" s="1"/>
  <c r="R659" i="3"/>
  <c r="R658" i="3" s="1"/>
  <c r="P659" i="3"/>
  <c r="P658" i="3" s="1"/>
  <c r="J659" i="3"/>
  <c r="BE659" i="3" s="1"/>
  <c r="BK654" i="3"/>
  <c r="BI654" i="3"/>
  <c r="BH654" i="3"/>
  <c r="BG654" i="3"/>
  <c r="BF654" i="3"/>
  <c r="T654" i="3"/>
  <c r="R654" i="3"/>
  <c r="P654" i="3"/>
  <c r="J654" i="3"/>
  <c r="BE654" i="3" s="1"/>
  <c r="BK650" i="3"/>
  <c r="BI650" i="3"/>
  <c r="BH650" i="3"/>
  <c r="BG650" i="3"/>
  <c r="BF650" i="3"/>
  <c r="T650" i="3"/>
  <c r="R650" i="3"/>
  <c r="P650" i="3"/>
  <c r="J650" i="3"/>
  <c r="BE650" i="3" s="1"/>
  <c r="BK646" i="3"/>
  <c r="BI646" i="3"/>
  <c r="BH646" i="3"/>
  <c r="BG646" i="3"/>
  <c r="BF646" i="3"/>
  <c r="T646" i="3"/>
  <c r="R646" i="3"/>
  <c r="P646" i="3"/>
  <c r="J646" i="3"/>
  <c r="BE646" i="3" s="1"/>
  <c r="BK642" i="3"/>
  <c r="BI642" i="3"/>
  <c r="BH642" i="3"/>
  <c r="BG642" i="3"/>
  <c r="BF642" i="3"/>
  <c r="T642" i="3"/>
  <c r="R642" i="3"/>
  <c r="P642" i="3"/>
  <c r="J642" i="3"/>
  <c r="BE642" i="3" s="1"/>
  <c r="BK638" i="3"/>
  <c r="BK637" i="3" s="1"/>
  <c r="J637" i="3" s="1"/>
  <c r="J68" i="3" s="1"/>
  <c r="BI638" i="3"/>
  <c r="BH638" i="3"/>
  <c r="BG638" i="3"/>
  <c r="BF638" i="3"/>
  <c r="T638" i="3"/>
  <c r="T637" i="3" s="1"/>
  <c r="R638" i="3"/>
  <c r="R637" i="3" s="1"/>
  <c r="P638" i="3"/>
  <c r="J638" i="3"/>
  <c r="BE638" i="3" s="1"/>
  <c r="BK632" i="3"/>
  <c r="BI632" i="3"/>
  <c r="BH632" i="3"/>
  <c r="BG632" i="3"/>
  <c r="BF632" i="3"/>
  <c r="BE632" i="3"/>
  <c r="T632" i="3"/>
  <c r="R632" i="3"/>
  <c r="P632" i="3"/>
  <c r="J632" i="3"/>
  <c r="BK628" i="3"/>
  <c r="BI628" i="3"/>
  <c r="BH628" i="3"/>
  <c r="BG628" i="3"/>
  <c r="BF628" i="3"/>
  <c r="T628" i="3"/>
  <c r="R628" i="3"/>
  <c r="P628" i="3"/>
  <c r="J628" i="3"/>
  <c r="BE628" i="3" s="1"/>
  <c r="BK624" i="3"/>
  <c r="BI624" i="3"/>
  <c r="BH624" i="3"/>
  <c r="BG624" i="3"/>
  <c r="BF624" i="3"/>
  <c r="T624" i="3"/>
  <c r="R624" i="3"/>
  <c r="P624" i="3"/>
  <c r="J624" i="3"/>
  <c r="BE624" i="3" s="1"/>
  <c r="BK620" i="3"/>
  <c r="BI620" i="3"/>
  <c r="BH620" i="3"/>
  <c r="BG620" i="3"/>
  <c r="BF620" i="3"/>
  <c r="BE620" i="3"/>
  <c r="T620" i="3"/>
  <c r="R620" i="3"/>
  <c r="P620" i="3"/>
  <c r="J620" i="3"/>
  <c r="BK615" i="3"/>
  <c r="BI615" i="3"/>
  <c r="BH615" i="3"/>
  <c r="BG615" i="3"/>
  <c r="BF615" i="3"/>
  <c r="BE615" i="3"/>
  <c r="T615" i="3"/>
  <c r="R615" i="3"/>
  <c r="P615" i="3"/>
  <c r="J615" i="3"/>
  <c r="BK606" i="3"/>
  <c r="BI606" i="3"/>
  <c r="BH606" i="3"/>
  <c r="BG606" i="3"/>
  <c r="BF606" i="3"/>
  <c r="BE606" i="3"/>
  <c r="T606" i="3"/>
  <c r="R606" i="3"/>
  <c r="P606" i="3"/>
  <c r="J606" i="3"/>
  <c r="BK601" i="3"/>
  <c r="BI601" i="3"/>
  <c r="BH601" i="3"/>
  <c r="BG601" i="3"/>
  <c r="BF601" i="3"/>
  <c r="T601" i="3"/>
  <c r="R601" i="3"/>
  <c r="P601" i="3"/>
  <c r="J601" i="3"/>
  <c r="BE601" i="3" s="1"/>
  <c r="BK598" i="3"/>
  <c r="BI598" i="3"/>
  <c r="BH598" i="3"/>
  <c r="BG598" i="3"/>
  <c r="BF598" i="3"/>
  <c r="T598" i="3"/>
  <c r="R598" i="3"/>
  <c r="P598" i="3"/>
  <c r="J598" i="3"/>
  <c r="BE598" i="3" s="1"/>
  <c r="BK595" i="3"/>
  <c r="BI595" i="3"/>
  <c r="BH595" i="3"/>
  <c r="BG595" i="3"/>
  <c r="BF595" i="3"/>
  <c r="T595" i="3"/>
  <c r="R595" i="3"/>
  <c r="P595" i="3"/>
  <c r="J595" i="3"/>
  <c r="BE595" i="3" s="1"/>
  <c r="BK590" i="3"/>
  <c r="BI590" i="3"/>
  <c r="BH590" i="3"/>
  <c r="BG590" i="3"/>
  <c r="BF590" i="3"/>
  <c r="T590" i="3"/>
  <c r="R590" i="3"/>
  <c r="P590" i="3"/>
  <c r="J590" i="3"/>
  <c r="BE590" i="3" s="1"/>
  <c r="BK586" i="3"/>
  <c r="BI586" i="3"/>
  <c r="BH586" i="3"/>
  <c r="BG586" i="3"/>
  <c r="BF586" i="3"/>
  <c r="BE586" i="3"/>
  <c r="T586" i="3"/>
  <c r="R586" i="3"/>
  <c r="P586" i="3"/>
  <c r="J586" i="3"/>
  <c r="BK583" i="3"/>
  <c r="BI583" i="3"/>
  <c r="BH583" i="3"/>
  <c r="BG583" i="3"/>
  <c r="BF583" i="3"/>
  <c r="T583" i="3"/>
  <c r="R583" i="3"/>
  <c r="P583" i="3"/>
  <c r="J583" i="3"/>
  <c r="BE583" i="3" s="1"/>
  <c r="BK579" i="3"/>
  <c r="BI579" i="3"/>
  <c r="BH579" i="3"/>
  <c r="BG579" i="3"/>
  <c r="BF579" i="3"/>
  <c r="T579" i="3"/>
  <c r="R579" i="3"/>
  <c r="P579" i="3"/>
  <c r="J579" i="3"/>
  <c r="BE579" i="3" s="1"/>
  <c r="BK574" i="3"/>
  <c r="BI574" i="3"/>
  <c r="BH574" i="3"/>
  <c r="BG574" i="3"/>
  <c r="BF574" i="3"/>
  <c r="BE574" i="3"/>
  <c r="T574" i="3"/>
  <c r="R574" i="3"/>
  <c r="P574" i="3"/>
  <c r="J574" i="3"/>
  <c r="BK571" i="3"/>
  <c r="BI571" i="3"/>
  <c r="BH571" i="3"/>
  <c r="BG571" i="3"/>
  <c r="BF571" i="3"/>
  <c r="T571" i="3"/>
  <c r="R571" i="3"/>
  <c r="P571" i="3"/>
  <c r="J571" i="3"/>
  <c r="BE571" i="3" s="1"/>
  <c r="BK568" i="3"/>
  <c r="BI568" i="3"/>
  <c r="BH568" i="3"/>
  <c r="BG568" i="3"/>
  <c r="BF568" i="3"/>
  <c r="T568" i="3"/>
  <c r="R568" i="3"/>
  <c r="P568" i="3"/>
  <c r="J568" i="3"/>
  <c r="BE568" i="3" s="1"/>
  <c r="BK565" i="3"/>
  <c r="BI565" i="3"/>
  <c r="BH565" i="3"/>
  <c r="BG565" i="3"/>
  <c r="BF565" i="3"/>
  <c r="T565" i="3"/>
  <c r="R565" i="3"/>
  <c r="P565" i="3"/>
  <c r="J565" i="3"/>
  <c r="BE565" i="3" s="1"/>
  <c r="BK561" i="3"/>
  <c r="BI561" i="3"/>
  <c r="BH561" i="3"/>
  <c r="BG561" i="3"/>
  <c r="BF561" i="3"/>
  <c r="BE561" i="3"/>
  <c r="T561" i="3"/>
  <c r="R561" i="3"/>
  <c r="P561" i="3"/>
  <c r="J561" i="3"/>
  <c r="BK558" i="3"/>
  <c r="BI558" i="3"/>
  <c r="BH558" i="3"/>
  <c r="BG558" i="3"/>
  <c r="BF558" i="3"/>
  <c r="T558" i="3"/>
  <c r="R558" i="3"/>
  <c r="P558" i="3"/>
  <c r="J558" i="3"/>
  <c r="BE558" i="3" s="1"/>
  <c r="BK555" i="3"/>
  <c r="BI555" i="3"/>
  <c r="BH555" i="3"/>
  <c r="BG555" i="3"/>
  <c r="BF555" i="3"/>
  <c r="BE555" i="3"/>
  <c r="T555" i="3"/>
  <c r="R555" i="3"/>
  <c r="P555" i="3"/>
  <c r="J555" i="3"/>
  <c r="BK551" i="3"/>
  <c r="BI551" i="3"/>
  <c r="BH551" i="3"/>
  <c r="BG551" i="3"/>
  <c r="BF551" i="3"/>
  <c r="T551" i="3"/>
  <c r="R551" i="3"/>
  <c r="P551" i="3"/>
  <c r="J551" i="3"/>
  <c r="BE551" i="3" s="1"/>
  <c r="BK548" i="3"/>
  <c r="BI548" i="3"/>
  <c r="BH548" i="3"/>
  <c r="BG548" i="3"/>
  <c r="BF548" i="3"/>
  <c r="T548" i="3"/>
  <c r="R548" i="3"/>
  <c r="P548" i="3"/>
  <c r="J548" i="3"/>
  <c r="BE548" i="3" s="1"/>
  <c r="BK544" i="3"/>
  <c r="BI544" i="3"/>
  <c r="BH544" i="3"/>
  <c r="BG544" i="3"/>
  <c r="BF544" i="3"/>
  <c r="T544" i="3"/>
  <c r="R544" i="3"/>
  <c r="P544" i="3"/>
  <c r="J544" i="3"/>
  <c r="BE544" i="3" s="1"/>
  <c r="BK542" i="3"/>
  <c r="BI542" i="3"/>
  <c r="BH542" i="3"/>
  <c r="BG542" i="3"/>
  <c r="BF542" i="3"/>
  <c r="BE542" i="3"/>
  <c r="T542" i="3"/>
  <c r="R542" i="3"/>
  <c r="P542" i="3"/>
  <c r="J542" i="3"/>
  <c r="BK539" i="3"/>
  <c r="BI539" i="3"/>
  <c r="BH539" i="3"/>
  <c r="BG539" i="3"/>
  <c r="BF539" i="3"/>
  <c r="BE539" i="3"/>
  <c r="T539" i="3"/>
  <c r="R539" i="3"/>
  <c r="P539" i="3"/>
  <c r="J539" i="3"/>
  <c r="BK535" i="3"/>
  <c r="BI535" i="3"/>
  <c r="BH535" i="3"/>
  <c r="BG535" i="3"/>
  <c r="BF535" i="3"/>
  <c r="BE535" i="3"/>
  <c r="T535" i="3"/>
  <c r="R535" i="3"/>
  <c r="P535" i="3"/>
  <c r="J535" i="3"/>
  <c r="BK531" i="3"/>
  <c r="BI531" i="3"/>
  <c r="BH531" i="3"/>
  <c r="BG531" i="3"/>
  <c r="BF531" i="3"/>
  <c r="T531" i="3"/>
  <c r="R531" i="3"/>
  <c r="P531" i="3"/>
  <c r="J531" i="3"/>
  <c r="BE531" i="3" s="1"/>
  <c r="BK527" i="3"/>
  <c r="BI527" i="3"/>
  <c r="BH527" i="3"/>
  <c r="BG527" i="3"/>
  <c r="BF527" i="3"/>
  <c r="T527" i="3"/>
  <c r="R527" i="3"/>
  <c r="P527" i="3"/>
  <c r="J527" i="3"/>
  <c r="BE527" i="3" s="1"/>
  <c r="BK524" i="3"/>
  <c r="BI524" i="3"/>
  <c r="BH524" i="3"/>
  <c r="BG524" i="3"/>
  <c r="BF524" i="3"/>
  <c r="T524" i="3"/>
  <c r="R524" i="3"/>
  <c r="P524" i="3"/>
  <c r="J524" i="3"/>
  <c r="BE524" i="3" s="1"/>
  <c r="BK521" i="3"/>
  <c r="BI521" i="3"/>
  <c r="BH521" i="3"/>
  <c r="BG521" i="3"/>
  <c r="BF521" i="3"/>
  <c r="BE521" i="3"/>
  <c r="T521" i="3"/>
  <c r="R521" i="3"/>
  <c r="P521" i="3"/>
  <c r="J521" i="3"/>
  <c r="BK517" i="3"/>
  <c r="BI517" i="3"/>
  <c r="BH517" i="3"/>
  <c r="BG517" i="3"/>
  <c r="BF517" i="3"/>
  <c r="T517" i="3"/>
  <c r="R517" i="3"/>
  <c r="P517" i="3"/>
  <c r="J517" i="3"/>
  <c r="BE517" i="3" s="1"/>
  <c r="BK514" i="3"/>
  <c r="BI514" i="3"/>
  <c r="BH514" i="3"/>
  <c r="BG514" i="3"/>
  <c r="BF514" i="3"/>
  <c r="T514" i="3"/>
  <c r="R514" i="3"/>
  <c r="P514" i="3"/>
  <c r="J514" i="3"/>
  <c r="BE514" i="3" s="1"/>
  <c r="BK511" i="3"/>
  <c r="BI511" i="3"/>
  <c r="BH511" i="3"/>
  <c r="BG511" i="3"/>
  <c r="BF511" i="3"/>
  <c r="T511" i="3"/>
  <c r="R511" i="3"/>
  <c r="P511" i="3"/>
  <c r="J511" i="3"/>
  <c r="BE511" i="3" s="1"/>
  <c r="BK507" i="3"/>
  <c r="BI507" i="3"/>
  <c r="BH507" i="3"/>
  <c r="BG507" i="3"/>
  <c r="BF507" i="3"/>
  <c r="T507" i="3"/>
  <c r="R507" i="3"/>
  <c r="P507" i="3"/>
  <c r="J507" i="3"/>
  <c r="BE507" i="3" s="1"/>
  <c r="BK504" i="3"/>
  <c r="BI504" i="3"/>
  <c r="BH504" i="3"/>
  <c r="BG504" i="3"/>
  <c r="BF504" i="3"/>
  <c r="T504" i="3"/>
  <c r="R504" i="3"/>
  <c r="P504" i="3"/>
  <c r="J504" i="3"/>
  <c r="BE504" i="3" s="1"/>
  <c r="BK501" i="3"/>
  <c r="BI501" i="3"/>
  <c r="BH501" i="3"/>
  <c r="BG501" i="3"/>
  <c r="BF501" i="3"/>
  <c r="T501" i="3"/>
  <c r="R501" i="3"/>
  <c r="P501" i="3"/>
  <c r="J501" i="3"/>
  <c r="BE501" i="3" s="1"/>
  <c r="BK497" i="3"/>
  <c r="BI497" i="3"/>
  <c r="BH497" i="3"/>
  <c r="BG497" i="3"/>
  <c r="BF497" i="3"/>
  <c r="T497" i="3"/>
  <c r="R497" i="3"/>
  <c r="P497" i="3"/>
  <c r="J497" i="3"/>
  <c r="BE497" i="3" s="1"/>
  <c r="BK494" i="3"/>
  <c r="BI494" i="3"/>
  <c r="BH494" i="3"/>
  <c r="BG494" i="3"/>
  <c r="BF494" i="3"/>
  <c r="BE494" i="3"/>
  <c r="T494" i="3"/>
  <c r="R494" i="3"/>
  <c r="P494" i="3"/>
  <c r="J494" i="3"/>
  <c r="BK490" i="3"/>
  <c r="BI490" i="3"/>
  <c r="BH490" i="3"/>
  <c r="BG490" i="3"/>
  <c r="BF490" i="3"/>
  <c r="T490" i="3"/>
  <c r="R490" i="3"/>
  <c r="P490" i="3"/>
  <c r="J490" i="3"/>
  <c r="BE490" i="3" s="1"/>
  <c r="BK487" i="3"/>
  <c r="BI487" i="3"/>
  <c r="BH487" i="3"/>
  <c r="BG487" i="3"/>
  <c r="BF487" i="3"/>
  <c r="T487" i="3"/>
  <c r="R487" i="3"/>
  <c r="P487" i="3"/>
  <c r="J487" i="3"/>
  <c r="BE487" i="3" s="1"/>
  <c r="BK483" i="3"/>
  <c r="BI483" i="3"/>
  <c r="BH483" i="3"/>
  <c r="BG483" i="3"/>
  <c r="BF483" i="3"/>
  <c r="T483" i="3"/>
  <c r="R483" i="3"/>
  <c r="P483" i="3"/>
  <c r="J483" i="3"/>
  <c r="BE483" i="3" s="1"/>
  <c r="BK480" i="3"/>
  <c r="BI480" i="3"/>
  <c r="BH480" i="3"/>
  <c r="BG480" i="3"/>
  <c r="BF480" i="3"/>
  <c r="BE480" i="3"/>
  <c r="T480" i="3"/>
  <c r="R480" i="3"/>
  <c r="P480" i="3"/>
  <c r="J480" i="3"/>
  <c r="BK477" i="3"/>
  <c r="BI477" i="3"/>
  <c r="BH477" i="3"/>
  <c r="BG477" i="3"/>
  <c r="BF477" i="3"/>
  <c r="T477" i="3"/>
  <c r="R477" i="3"/>
  <c r="P477" i="3"/>
  <c r="J477" i="3"/>
  <c r="BE477" i="3" s="1"/>
  <c r="BK474" i="3"/>
  <c r="BI474" i="3"/>
  <c r="BH474" i="3"/>
  <c r="BG474" i="3"/>
  <c r="BF474" i="3"/>
  <c r="BE474" i="3"/>
  <c r="T474" i="3"/>
  <c r="R474" i="3"/>
  <c r="P474" i="3"/>
  <c r="J474" i="3"/>
  <c r="BK470" i="3"/>
  <c r="BI470" i="3"/>
  <c r="BH470" i="3"/>
  <c r="BG470" i="3"/>
  <c r="BF470" i="3"/>
  <c r="T470" i="3"/>
  <c r="R470" i="3"/>
  <c r="P470" i="3"/>
  <c r="J470" i="3"/>
  <c r="BE470" i="3" s="1"/>
  <c r="BK467" i="3"/>
  <c r="BI467" i="3"/>
  <c r="BH467" i="3"/>
  <c r="BG467" i="3"/>
  <c r="BF467" i="3"/>
  <c r="T467" i="3"/>
  <c r="R467" i="3"/>
  <c r="P467" i="3"/>
  <c r="J467" i="3"/>
  <c r="BE467" i="3" s="1"/>
  <c r="BK464" i="3"/>
  <c r="BI464" i="3"/>
  <c r="BH464" i="3"/>
  <c r="BG464" i="3"/>
  <c r="BF464" i="3"/>
  <c r="T464" i="3"/>
  <c r="R464" i="3"/>
  <c r="P464" i="3"/>
  <c r="J464" i="3"/>
  <c r="BE464" i="3" s="1"/>
  <c r="BK461" i="3"/>
  <c r="BI461" i="3"/>
  <c r="BH461" i="3"/>
  <c r="BG461" i="3"/>
  <c r="BF461" i="3"/>
  <c r="BE461" i="3"/>
  <c r="T461" i="3"/>
  <c r="R461" i="3"/>
  <c r="P461" i="3"/>
  <c r="J461" i="3"/>
  <c r="BK458" i="3"/>
  <c r="BI458" i="3"/>
  <c r="BH458" i="3"/>
  <c r="BG458" i="3"/>
  <c r="BF458" i="3"/>
  <c r="BE458" i="3"/>
  <c r="T458" i="3"/>
  <c r="R458" i="3"/>
  <c r="P458" i="3"/>
  <c r="J458" i="3"/>
  <c r="BK454" i="3"/>
  <c r="BI454" i="3"/>
  <c r="BH454" i="3"/>
  <c r="BG454" i="3"/>
  <c r="BF454" i="3"/>
  <c r="T454" i="3"/>
  <c r="R454" i="3"/>
  <c r="P454" i="3"/>
  <c r="J454" i="3"/>
  <c r="BE454" i="3" s="1"/>
  <c r="BK451" i="3"/>
  <c r="BI451" i="3"/>
  <c r="BH451" i="3"/>
  <c r="BG451" i="3"/>
  <c r="BF451" i="3"/>
  <c r="T451" i="3"/>
  <c r="R451" i="3"/>
  <c r="P451" i="3"/>
  <c r="J451" i="3"/>
  <c r="BE451" i="3" s="1"/>
  <c r="BK445" i="3"/>
  <c r="BI445" i="3"/>
  <c r="BH445" i="3"/>
  <c r="BG445" i="3"/>
  <c r="BF445" i="3"/>
  <c r="T445" i="3"/>
  <c r="R445" i="3"/>
  <c r="P445" i="3"/>
  <c r="J445" i="3"/>
  <c r="BE445" i="3" s="1"/>
  <c r="BK441" i="3"/>
  <c r="BI441" i="3"/>
  <c r="BH441" i="3"/>
  <c r="BG441" i="3"/>
  <c r="BF441" i="3"/>
  <c r="T441" i="3"/>
  <c r="R441" i="3"/>
  <c r="P441" i="3"/>
  <c r="J441" i="3"/>
  <c r="BE441" i="3" s="1"/>
  <c r="BK438" i="3"/>
  <c r="BI438" i="3"/>
  <c r="BH438" i="3"/>
  <c r="BG438" i="3"/>
  <c r="BF438" i="3"/>
  <c r="BE438" i="3"/>
  <c r="T438" i="3"/>
  <c r="R438" i="3"/>
  <c r="P438" i="3"/>
  <c r="J438" i="3"/>
  <c r="BK434" i="3"/>
  <c r="BI434" i="3"/>
  <c r="BH434" i="3"/>
  <c r="BG434" i="3"/>
  <c r="BF434" i="3"/>
  <c r="T434" i="3"/>
  <c r="R434" i="3"/>
  <c r="P434" i="3"/>
  <c r="J434" i="3"/>
  <c r="BE434" i="3" s="1"/>
  <c r="BK430" i="3"/>
  <c r="BI430" i="3"/>
  <c r="BH430" i="3"/>
  <c r="BG430" i="3"/>
  <c r="BF430" i="3"/>
  <c r="T430" i="3"/>
  <c r="R430" i="3"/>
  <c r="P430" i="3"/>
  <c r="J430" i="3"/>
  <c r="BE430" i="3" s="1"/>
  <c r="BK427" i="3"/>
  <c r="BI427" i="3"/>
  <c r="BH427" i="3"/>
  <c r="BG427" i="3"/>
  <c r="BF427" i="3"/>
  <c r="T427" i="3"/>
  <c r="T426" i="3" s="1"/>
  <c r="R427" i="3"/>
  <c r="P427" i="3"/>
  <c r="J427" i="3"/>
  <c r="BE427" i="3" s="1"/>
  <c r="BK421" i="3"/>
  <c r="BI421" i="3"/>
  <c r="BH421" i="3"/>
  <c r="BG421" i="3"/>
  <c r="BF421" i="3"/>
  <c r="BE421" i="3"/>
  <c r="T421" i="3"/>
  <c r="R421" i="3"/>
  <c r="P421" i="3"/>
  <c r="J421" i="3"/>
  <c r="BK416" i="3"/>
  <c r="BI416" i="3"/>
  <c r="BH416" i="3"/>
  <c r="BG416" i="3"/>
  <c r="BF416" i="3"/>
  <c r="BE416" i="3"/>
  <c r="T416" i="3"/>
  <c r="R416" i="3"/>
  <c r="P416" i="3"/>
  <c r="J416" i="3"/>
  <c r="BK411" i="3"/>
  <c r="BI411" i="3"/>
  <c r="BH411" i="3"/>
  <c r="BG411" i="3"/>
  <c r="BF411" i="3"/>
  <c r="BE411" i="3"/>
  <c r="T411" i="3"/>
  <c r="R411" i="3"/>
  <c r="R400" i="3" s="1"/>
  <c r="P411" i="3"/>
  <c r="J411" i="3"/>
  <c r="BK406" i="3"/>
  <c r="BI406" i="3"/>
  <c r="BH406" i="3"/>
  <c r="BG406" i="3"/>
  <c r="BF406" i="3"/>
  <c r="T406" i="3"/>
  <c r="R406" i="3"/>
  <c r="P406" i="3"/>
  <c r="J406" i="3"/>
  <c r="BE406" i="3" s="1"/>
  <c r="BK401" i="3"/>
  <c r="BK400" i="3" s="1"/>
  <c r="J400" i="3" s="1"/>
  <c r="J65" i="3" s="1"/>
  <c r="BI401" i="3"/>
  <c r="BH401" i="3"/>
  <c r="BG401" i="3"/>
  <c r="BF401" i="3"/>
  <c r="T401" i="3"/>
  <c r="R401" i="3"/>
  <c r="P401" i="3"/>
  <c r="J401" i="3"/>
  <c r="BE401" i="3" s="1"/>
  <c r="BK396" i="3"/>
  <c r="BI396" i="3"/>
  <c r="BH396" i="3"/>
  <c r="BG396" i="3"/>
  <c r="BF396" i="3"/>
  <c r="T396" i="3"/>
  <c r="R396" i="3"/>
  <c r="P396" i="3"/>
  <c r="J396" i="3"/>
  <c r="BE396" i="3" s="1"/>
  <c r="BK392" i="3"/>
  <c r="BI392" i="3"/>
  <c r="BH392" i="3"/>
  <c r="BG392" i="3"/>
  <c r="BF392" i="3"/>
  <c r="T392" i="3"/>
  <c r="R392" i="3"/>
  <c r="P392" i="3"/>
  <c r="J392" i="3"/>
  <c r="BE392" i="3" s="1"/>
  <c r="BK388" i="3"/>
  <c r="BI388" i="3"/>
  <c r="BH388" i="3"/>
  <c r="BG388" i="3"/>
  <c r="BF388" i="3"/>
  <c r="T388" i="3"/>
  <c r="R388" i="3"/>
  <c r="R387" i="3" s="1"/>
  <c r="P388" i="3"/>
  <c r="P387" i="3" s="1"/>
  <c r="J388" i="3"/>
  <c r="BE388" i="3" s="1"/>
  <c r="BK383" i="3"/>
  <c r="BI383" i="3"/>
  <c r="BH383" i="3"/>
  <c r="BG383" i="3"/>
  <c r="BF383" i="3"/>
  <c r="T383" i="3"/>
  <c r="R383" i="3"/>
  <c r="R375" i="3" s="1"/>
  <c r="P383" i="3"/>
  <c r="J383" i="3"/>
  <c r="BE383" i="3" s="1"/>
  <c r="BK379" i="3"/>
  <c r="BI379" i="3"/>
  <c r="BH379" i="3"/>
  <c r="BG379" i="3"/>
  <c r="BF379" i="3"/>
  <c r="T379" i="3"/>
  <c r="R379" i="3"/>
  <c r="P379" i="3"/>
  <c r="J379" i="3"/>
  <c r="BE379" i="3" s="1"/>
  <c r="BK376" i="3"/>
  <c r="BI376" i="3"/>
  <c r="BH376" i="3"/>
  <c r="BG376" i="3"/>
  <c r="BF376" i="3"/>
  <c r="BE376" i="3"/>
  <c r="T376" i="3"/>
  <c r="R376" i="3"/>
  <c r="P376" i="3"/>
  <c r="P375" i="3" s="1"/>
  <c r="J376" i="3"/>
  <c r="BK372" i="3"/>
  <c r="BI372" i="3"/>
  <c r="BH372" i="3"/>
  <c r="BG372" i="3"/>
  <c r="BF372" i="3"/>
  <c r="T372" i="3"/>
  <c r="R372" i="3"/>
  <c r="P372" i="3"/>
  <c r="J372" i="3"/>
  <c r="BE372" i="3" s="1"/>
  <c r="BK369" i="3"/>
  <c r="BI369" i="3"/>
  <c r="BH369" i="3"/>
  <c r="BG369" i="3"/>
  <c r="BF369" i="3"/>
  <c r="BE369" i="3"/>
  <c r="T369" i="3"/>
  <c r="R369" i="3"/>
  <c r="P369" i="3"/>
  <c r="J369" i="3"/>
  <c r="BK364" i="3"/>
  <c r="BI364" i="3"/>
  <c r="BH364" i="3"/>
  <c r="BG364" i="3"/>
  <c r="BF364" i="3"/>
  <c r="T364" i="3"/>
  <c r="R364" i="3"/>
  <c r="P364" i="3"/>
  <c r="J364" i="3"/>
  <c r="BE364" i="3" s="1"/>
  <c r="BK361" i="3"/>
  <c r="BI361" i="3"/>
  <c r="BH361" i="3"/>
  <c r="BG361" i="3"/>
  <c r="BF361" i="3"/>
  <c r="T361" i="3"/>
  <c r="R361" i="3"/>
  <c r="P361" i="3"/>
  <c r="J361" i="3"/>
  <c r="BE361" i="3" s="1"/>
  <c r="BK357" i="3"/>
  <c r="BK348" i="3" s="1"/>
  <c r="J348" i="3" s="1"/>
  <c r="J62" i="3" s="1"/>
  <c r="BI357" i="3"/>
  <c r="BH357" i="3"/>
  <c r="BG357" i="3"/>
  <c r="BF357" i="3"/>
  <c r="T357" i="3"/>
  <c r="R357" i="3"/>
  <c r="P357" i="3"/>
  <c r="J357" i="3"/>
  <c r="BE357" i="3" s="1"/>
  <c r="BK353" i="3"/>
  <c r="BI353" i="3"/>
  <c r="BH353" i="3"/>
  <c r="BG353" i="3"/>
  <c r="BF353" i="3"/>
  <c r="T353" i="3"/>
  <c r="R353" i="3"/>
  <c r="P353" i="3"/>
  <c r="J353" i="3"/>
  <c r="BE353" i="3" s="1"/>
  <c r="BK349" i="3"/>
  <c r="BI349" i="3"/>
  <c r="BH349" i="3"/>
  <c r="BG349" i="3"/>
  <c r="BF349" i="3"/>
  <c r="T349" i="3"/>
  <c r="T348" i="3" s="1"/>
  <c r="R349" i="3"/>
  <c r="P349" i="3"/>
  <c r="J349" i="3"/>
  <c r="BE349" i="3" s="1"/>
  <c r="BK344" i="3"/>
  <c r="BI344" i="3"/>
  <c r="BH344" i="3"/>
  <c r="BG344" i="3"/>
  <c r="BF344" i="3"/>
  <c r="BE344" i="3"/>
  <c r="T344" i="3"/>
  <c r="R344" i="3"/>
  <c r="P344" i="3"/>
  <c r="J344" i="3"/>
  <c r="BK340" i="3"/>
  <c r="BI340" i="3"/>
  <c r="BH340" i="3"/>
  <c r="BG340" i="3"/>
  <c r="BF340" i="3"/>
  <c r="T340" i="3"/>
  <c r="R340" i="3"/>
  <c r="P340" i="3"/>
  <c r="J340" i="3"/>
  <c r="BE340" i="3" s="1"/>
  <c r="BK336" i="3"/>
  <c r="BI336" i="3"/>
  <c r="BH336" i="3"/>
  <c r="BG336" i="3"/>
  <c r="BF336" i="3"/>
  <c r="T336" i="3"/>
  <c r="R336" i="3"/>
  <c r="P336" i="3"/>
  <c r="J336" i="3"/>
  <c r="BE336" i="3" s="1"/>
  <c r="BK333" i="3"/>
  <c r="BI333" i="3"/>
  <c r="BH333" i="3"/>
  <c r="BG333" i="3"/>
  <c r="BF333" i="3"/>
  <c r="BE333" i="3"/>
  <c r="T333" i="3"/>
  <c r="R333" i="3"/>
  <c r="P333" i="3"/>
  <c r="J333" i="3"/>
  <c r="BK329" i="3"/>
  <c r="BI329" i="3"/>
  <c r="BH329" i="3"/>
  <c r="BG329" i="3"/>
  <c r="BF329" i="3"/>
  <c r="T329" i="3"/>
  <c r="R329" i="3"/>
  <c r="P329" i="3"/>
  <c r="J329" i="3"/>
  <c r="BE329" i="3" s="1"/>
  <c r="BK320" i="3"/>
  <c r="BI320" i="3"/>
  <c r="BH320" i="3"/>
  <c r="BG320" i="3"/>
  <c r="BF320" i="3"/>
  <c r="T320" i="3"/>
  <c r="R320" i="3"/>
  <c r="P320" i="3"/>
  <c r="J320" i="3"/>
  <c r="BE320" i="3" s="1"/>
  <c r="BK314" i="3"/>
  <c r="BI314" i="3"/>
  <c r="BH314" i="3"/>
  <c r="BG314" i="3"/>
  <c r="BF314" i="3"/>
  <c r="T314" i="3"/>
  <c r="R314" i="3"/>
  <c r="P314" i="3"/>
  <c r="J314" i="3"/>
  <c r="BE314" i="3" s="1"/>
  <c r="BK306" i="3"/>
  <c r="BI306" i="3"/>
  <c r="BH306" i="3"/>
  <c r="BG306" i="3"/>
  <c r="BF306" i="3"/>
  <c r="T306" i="3"/>
  <c r="R306" i="3"/>
  <c r="P306" i="3"/>
  <c r="J306" i="3"/>
  <c r="BE306" i="3" s="1"/>
  <c r="BK302" i="3"/>
  <c r="BI302" i="3"/>
  <c r="BH302" i="3"/>
  <c r="BG302" i="3"/>
  <c r="BF302" i="3"/>
  <c r="T302" i="3"/>
  <c r="R302" i="3"/>
  <c r="P302" i="3"/>
  <c r="J302" i="3"/>
  <c r="BE302" i="3" s="1"/>
  <c r="BK298" i="3"/>
  <c r="BI298" i="3"/>
  <c r="BH298" i="3"/>
  <c r="BG298" i="3"/>
  <c r="BF298" i="3"/>
  <c r="BE298" i="3"/>
  <c r="T298" i="3"/>
  <c r="R298" i="3"/>
  <c r="P298" i="3"/>
  <c r="J298" i="3"/>
  <c r="BK293" i="3"/>
  <c r="BI293" i="3"/>
  <c r="BH293" i="3"/>
  <c r="BG293" i="3"/>
  <c r="BF293" i="3"/>
  <c r="T293" i="3"/>
  <c r="R293" i="3"/>
  <c r="P293" i="3"/>
  <c r="J293" i="3"/>
  <c r="BE293" i="3" s="1"/>
  <c r="BK288" i="3"/>
  <c r="BI288" i="3"/>
  <c r="BH288" i="3"/>
  <c r="BG288" i="3"/>
  <c r="BF288" i="3"/>
  <c r="T288" i="3"/>
  <c r="R288" i="3"/>
  <c r="P288" i="3"/>
  <c r="J288" i="3"/>
  <c r="BE288" i="3" s="1"/>
  <c r="BK284" i="3"/>
  <c r="BI284" i="3"/>
  <c r="BH284" i="3"/>
  <c r="BG284" i="3"/>
  <c r="BF284" i="3"/>
  <c r="BE284" i="3"/>
  <c r="T284" i="3"/>
  <c r="R284" i="3"/>
  <c r="P284" i="3"/>
  <c r="J284" i="3"/>
  <c r="BK280" i="3"/>
  <c r="BI280" i="3"/>
  <c r="BH280" i="3"/>
  <c r="BG280" i="3"/>
  <c r="BF280" i="3"/>
  <c r="T280" i="3"/>
  <c r="R280" i="3"/>
  <c r="P280" i="3"/>
  <c r="J280" i="3"/>
  <c r="BE280" i="3" s="1"/>
  <c r="BK273" i="3"/>
  <c r="BI273" i="3"/>
  <c r="BH273" i="3"/>
  <c r="BG273" i="3"/>
  <c r="BF273" i="3"/>
  <c r="T273" i="3"/>
  <c r="R273" i="3"/>
  <c r="P273" i="3"/>
  <c r="J273" i="3"/>
  <c r="BE273" i="3" s="1"/>
  <c r="BK266" i="3"/>
  <c r="BI266" i="3"/>
  <c r="BH266" i="3"/>
  <c r="BG266" i="3"/>
  <c r="BF266" i="3"/>
  <c r="T266" i="3"/>
  <c r="R266" i="3"/>
  <c r="P266" i="3"/>
  <c r="J266" i="3"/>
  <c r="BE266" i="3" s="1"/>
  <c r="BK258" i="3"/>
  <c r="BI258" i="3"/>
  <c r="BH258" i="3"/>
  <c r="BG258" i="3"/>
  <c r="BF258" i="3"/>
  <c r="T258" i="3"/>
  <c r="R258" i="3"/>
  <c r="P258" i="3"/>
  <c r="J258" i="3"/>
  <c r="BE258" i="3" s="1"/>
  <c r="BK252" i="3"/>
  <c r="BI252" i="3"/>
  <c r="BH252" i="3"/>
  <c r="BG252" i="3"/>
  <c r="BF252" i="3"/>
  <c r="BE252" i="3"/>
  <c r="T252" i="3"/>
  <c r="R252" i="3"/>
  <c r="P252" i="3"/>
  <c r="J252" i="3"/>
  <c r="BK249" i="3"/>
  <c r="BI249" i="3"/>
  <c r="BH249" i="3"/>
  <c r="BG249" i="3"/>
  <c r="BF249" i="3"/>
  <c r="BE249" i="3"/>
  <c r="T249" i="3"/>
  <c r="R249" i="3"/>
  <c r="P249" i="3"/>
  <c r="J249" i="3"/>
  <c r="BK243" i="3"/>
  <c r="BI243" i="3"/>
  <c r="BH243" i="3"/>
  <c r="BG243" i="3"/>
  <c r="BF243" i="3"/>
  <c r="T243" i="3"/>
  <c r="R243" i="3"/>
  <c r="P243" i="3"/>
  <c r="J243" i="3"/>
  <c r="BE243" i="3" s="1"/>
  <c r="BK237" i="3"/>
  <c r="BI237" i="3"/>
  <c r="BH237" i="3"/>
  <c r="BG237" i="3"/>
  <c r="BF237" i="3"/>
  <c r="T237" i="3"/>
  <c r="R237" i="3"/>
  <c r="P237" i="3"/>
  <c r="J237" i="3"/>
  <c r="BE237" i="3" s="1"/>
  <c r="BK231" i="3"/>
  <c r="BI231" i="3"/>
  <c r="BH231" i="3"/>
  <c r="BG231" i="3"/>
  <c r="BF231" i="3"/>
  <c r="BE231" i="3"/>
  <c r="T231" i="3"/>
  <c r="R231" i="3"/>
  <c r="P231" i="3"/>
  <c r="J231" i="3"/>
  <c r="BK225" i="3"/>
  <c r="BI225" i="3"/>
  <c r="BH225" i="3"/>
  <c r="BG225" i="3"/>
  <c r="BF225" i="3"/>
  <c r="T225" i="3"/>
  <c r="R225" i="3"/>
  <c r="P225" i="3"/>
  <c r="J225" i="3"/>
  <c r="BE225" i="3" s="1"/>
  <c r="BK219" i="3"/>
  <c r="BI219" i="3"/>
  <c r="BH219" i="3"/>
  <c r="BG219" i="3"/>
  <c r="BF219" i="3"/>
  <c r="BE219" i="3"/>
  <c r="T219" i="3"/>
  <c r="R219" i="3"/>
  <c r="P219" i="3"/>
  <c r="J219" i="3"/>
  <c r="BK213" i="3"/>
  <c r="BI213" i="3"/>
  <c r="BH213" i="3"/>
  <c r="BG213" i="3"/>
  <c r="BF213" i="3"/>
  <c r="BE213" i="3"/>
  <c r="T213" i="3"/>
  <c r="R213" i="3"/>
  <c r="P213" i="3"/>
  <c r="J213" i="3"/>
  <c r="BK209" i="3"/>
  <c r="BI209" i="3"/>
  <c r="BH209" i="3"/>
  <c r="BG209" i="3"/>
  <c r="BF209" i="3"/>
  <c r="T209" i="3"/>
  <c r="R209" i="3"/>
  <c r="P209" i="3"/>
  <c r="J209" i="3"/>
  <c r="BE209" i="3" s="1"/>
  <c r="BK205" i="3"/>
  <c r="BI205" i="3"/>
  <c r="BH205" i="3"/>
  <c r="BG205" i="3"/>
  <c r="BF205" i="3"/>
  <c r="T205" i="3"/>
  <c r="R205" i="3"/>
  <c r="P205" i="3"/>
  <c r="J205" i="3"/>
  <c r="BE205" i="3" s="1"/>
  <c r="BK202" i="3"/>
  <c r="BI202" i="3"/>
  <c r="BH202" i="3"/>
  <c r="BG202" i="3"/>
  <c r="BF202" i="3"/>
  <c r="BE202" i="3"/>
  <c r="T202" i="3"/>
  <c r="R202" i="3"/>
  <c r="P202" i="3"/>
  <c r="J202" i="3"/>
  <c r="BK194" i="3"/>
  <c r="BI194" i="3"/>
  <c r="BH194" i="3"/>
  <c r="BG194" i="3"/>
  <c r="BF194" i="3"/>
  <c r="T194" i="3"/>
  <c r="R194" i="3"/>
  <c r="P194" i="3"/>
  <c r="J194" i="3"/>
  <c r="BE194" i="3" s="1"/>
  <c r="BK190" i="3"/>
  <c r="BI190" i="3"/>
  <c r="BH190" i="3"/>
  <c r="BG190" i="3"/>
  <c r="BF190" i="3"/>
  <c r="T190" i="3"/>
  <c r="R190" i="3"/>
  <c r="P190" i="3"/>
  <c r="J190" i="3"/>
  <c r="BE190" i="3" s="1"/>
  <c r="BK182" i="3"/>
  <c r="BI182" i="3"/>
  <c r="BH182" i="3"/>
  <c r="BG182" i="3"/>
  <c r="BF182" i="3"/>
  <c r="T182" i="3"/>
  <c r="R182" i="3"/>
  <c r="P182" i="3"/>
  <c r="J182" i="3"/>
  <c r="BE182" i="3" s="1"/>
  <c r="BK178" i="3"/>
  <c r="BI178" i="3"/>
  <c r="BH178" i="3"/>
  <c r="BG178" i="3"/>
  <c r="BF178" i="3"/>
  <c r="T178" i="3"/>
  <c r="R178" i="3"/>
  <c r="P178" i="3"/>
  <c r="J178" i="3"/>
  <c r="BE178" i="3" s="1"/>
  <c r="BK174" i="3"/>
  <c r="BI174" i="3"/>
  <c r="BH174" i="3"/>
  <c r="BG174" i="3"/>
  <c r="BF174" i="3"/>
  <c r="T174" i="3"/>
  <c r="R174" i="3"/>
  <c r="P174" i="3"/>
  <c r="J174" i="3"/>
  <c r="BE174" i="3" s="1"/>
  <c r="BK168" i="3"/>
  <c r="BI168" i="3"/>
  <c r="BH168" i="3"/>
  <c r="BG168" i="3"/>
  <c r="BF168" i="3"/>
  <c r="BE168" i="3"/>
  <c r="T168" i="3"/>
  <c r="R168" i="3"/>
  <c r="P168" i="3"/>
  <c r="J168" i="3"/>
  <c r="BK161" i="3"/>
  <c r="BI161" i="3"/>
  <c r="BH161" i="3"/>
  <c r="BG161" i="3"/>
  <c r="BF161" i="3"/>
  <c r="T161" i="3"/>
  <c r="R161" i="3"/>
  <c r="P161" i="3"/>
  <c r="J161" i="3"/>
  <c r="BE161" i="3" s="1"/>
  <c r="BK157" i="3"/>
  <c r="BI157" i="3"/>
  <c r="BH157" i="3"/>
  <c r="BG157" i="3"/>
  <c r="BF157" i="3"/>
  <c r="T157" i="3"/>
  <c r="R157" i="3"/>
  <c r="P157" i="3"/>
  <c r="J157" i="3"/>
  <c r="BE157" i="3" s="1"/>
  <c r="BK153" i="3"/>
  <c r="BI153" i="3"/>
  <c r="BH153" i="3"/>
  <c r="BG153" i="3"/>
  <c r="BF153" i="3"/>
  <c r="BE153" i="3"/>
  <c r="T153" i="3"/>
  <c r="R153" i="3"/>
  <c r="P153" i="3"/>
  <c r="J153" i="3"/>
  <c r="BK149" i="3"/>
  <c r="BI149" i="3"/>
  <c r="BH149" i="3"/>
  <c r="BG149" i="3"/>
  <c r="BF149" i="3"/>
  <c r="T149" i="3"/>
  <c r="R149" i="3"/>
  <c r="P149" i="3"/>
  <c r="J149" i="3"/>
  <c r="BE149" i="3" s="1"/>
  <c r="BK145" i="3"/>
  <c r="BI145" i="3"/>
  <c r="BH145" i="3"/>
  <c r="BG145" i="3"/>
  <c r="BF145" i="3"/>
  <c r="T145" i="3"/>
  <c r="R145" i="3"/>
  <c r="P145" i="3"/>
  <c r="J145" i="3"/>
  <c r="BE145" i="3" s="1"/>
  <c r="BK142" i="3"/>
  <c r="BI142" i="3"/>
  <c r="BH142" i="3"/>
  <c r="BG142" i="3"/>
  <c r="BF142" i="3"/>
  <c r="T142" i="3"/>
  <c r="R142" i="3"/>
  <c r="P142" i="3"/>
  <c r="J142" i="3"/>
  <c r="BE142" i="3" s="1"/>
  <c r="BK138" i="3"/>
  <c r="BI138" i="3"/>
  <c r="BH138" i="3"/>
  <c r="BG138" i="3"/>
  <c r="BF138" i="3"/>
  <c r="T138" i="3"/>
  <c r="R138" i="3"/>
  <c r="P138" i="3"/>
  <c r="J138" i="3"/>
  <c r="BE138" i="3" s="1"/>
  <c r="BK134" i="3"/>
  <c r="BI134" i="3"/>
  <c r="BH134" i="3"/>
  <c r="BG134" i="3"/>
  <c r="BF134" i="3"/>
  <c r="BE134" i="3"/>
  <c r="T134" i="3"/>
  <c r="R134" i="3"/>
  <c r="P134" i="3"/>
  <c r="J134" i="3"/>
  <c r="BK129" i="3"/>
  <c r="BI129" i="3"/>
  <c r="BH129" i="3"/>
  <c r="BG129" i="3"/>
  <c r="BF129" i="3"/>
  <c r="BE129" i="3"/>
  <c r="T129" i="3"/>
  <c r="R129" i="3"/>
  <c r="P129" i="3"/>
  <c r="J129" i="3"/>
  <c r="BK124" i="3"/>
  <c r="BI124" i="3"/>
  <c r="BH124" i="3"/>
  <c r="BG124" i="3"/>
  <c r="BF124" i="3"/>
  <c r="T124" i="3"/>
  <c r="R124" i="3"/>
  <c r="P124" i="3"/>
  <c r="J124" i="3"/>
  <c r="BE124" i="3" s="1"/>
  <c r="BK119" i="3"/>
  <c r="BI119" i="3"/>
  <c r="BH119" i="3"/>
  <c r="BG119" i="3"/>
  <c r="BF119" i="3"/>
  <c r="T119" i="3"/>
  <c r="R119" i="3"/>
  <c r="P119" i="3"/>
  <c r="J119" i="3"/>
  <c r="BE119" i="3" s="1"/>
  <c r="BK114" i="3"/>
  <c r="BI114" i="3"/>
  <c r="BH114" i="3"/>
  <c r="BG114" i="3"/>
  <c r="BF114" i="3"/>
  <c r="BE114" i="3"/>
  <c r="T114" i="3"/>
  <c r="R114" i="3"/>
  <c r="P114" i="3"/>
  <c r="J114" i="3"/>
  <c r="BK111" i="3"/>
  <c r="BI111" i="3"/>
  <c r="BH111" i="3"/>
  <c r="BG111" i="3"/>
  <c r="BF111" i="3"/>
  <c r="T111" i="3"/>
  <c r="R111" i="3"/>
  <c r="P111" i="3"/>
  <c r="J111" i="3"/>
  <c r="BE111" i="3" s="1"/>
  <c r="BK108" i="3"/>
  <c r="BI108" i="3"/>
  <c r="BH108" i="3"/>
  <c r="BG108" i="3"/>
  <c r="BF108" i="3"/>
  <c r="F34" i="3" s="1"/>
  <c r="J88" i="3" s="1"/>
  <c r="J54" i="3" s="1"/>
  <c r="F55" i="3" s="1"/>
  <c r="F87" i="3" s="1"/>
  <c r="J85" i="3" s="1"/>
  <c r="E81" i="3" s="1"/>
  <c r="BE108" i="3"/>
  <c r="T108" i="3"/>
  <c r="R108" i="3"/>
  <c r="P108" i="3"/>
  <c r="J108" i="3"/>
  <c r="BK105" i="3"/>
  <c r="BI105" i="3"/>
  <c r="BH105" i="3"/>
  <c r="BG105" i="3"/>
  <c r="BF105" i="3"/>
  <c r="BE105" i="3"/>
  <c r="T105" i="3"/>
  <c r="R105" i="3"/>
  <c r="P105" i="3"/>
  <c r="J105" i="3"/>
  <c r="BK102" i="3"/>
  <c r="BI102" i="3"/>
  <c r="BH102" i="3"/>
  <c r="BG102" i="3"/>
  <c r="BF102" i="3"/>
  <c r="T102" i="3"/>
  <c r="R102" i="3"/>
  <c r="P102" i="3"/>
  <c r="J102" i="3"/>
  <c r="BE102" i="3" s="1"/>
  <c r="BK98" i="3"/>
  <c r="BI98" i="3"/>
  <c r="BH98" i="3"/>
  <c r="BG98" i="3"/>
  <c r="BF98" i="3"/>
  <c r="T98" i="3"/>
  <c r="R98" i="3"/>
  <c r="P98" i="3"/>
  <c r="J98" i="3"/>
  <c r="BE98" i="3" s="1"/>
  <c r="BK94" i="3"/>
  <c r="BI94" i="3"/>
  <c r="BH94" i="3"/>
  <c r="F36" i="3" s="1"/>
  <c r="BG94" i="3"/>
  <c r="BF94" i="3"/>
  <c r="BE94" i="3"/>
  <c r="T94" i="3"/>
  <c r="R94" i="3"/>
  <c r="P94" i="3"/>
  <c r="J94" i="3"/>
  <c r="F85" i="3"/>
  <c r="E83" i="3"/>
  <c r="J55" i="3"/>
  <c r="F52" i="3"/>
  <c r="E50" i="3"/>
  <c r="J37" i="3"/>
  <c r="J36" i="3"/>
  <c r="J35" i="3"/>
  <c r="AT56" i="2"/>
  <c r="AN56" i="2" s="1"/>
  <c r="BD54" i="2" s="1"/>
  <c r="W33" i="2" s="1"/>
  <c r="BC54" i="2" s="1"/>
  <c r="BB54" i="2" s="1"/>
  <c r="W31" i="2" s="1"/>
  <c r="BA54" i="2" s="1"/>
  <c r="AU54" i="2" s="1"/>
  <c r="AS54" i="2"/>
  <c r="AM50" i="2"/>
  <c r="L50" i="2"/>
  <c r="AM49" i="2"/>
  <c r="L49" i="2"/>
  <c r="AM47" i="2"/>
  <c r="L47" i="2"/>
  <c r="L45" i="2"/>
  <c r="L44" i="2"/>
  <c r="BK663" i="3" l="1"/>
  <c r="T103" i="4"/>
  <c r="T89" i="4" s="1"/>
  <c r="T87" i="4" s="1"/>
  <c r="R90" i="4"/>
  <c r="T90" i="4"/>
  <c r="J34" i="4"/>
  <c r="P426" i="3"/>
  <c r="P400" i="3"/>
  <c r="F36" i="4"/>
  <c r="BK614" i="3"/>
  <c r="J614" i="3" s="1"/>
  <c r="J67" i="3" s="1"/>
  <c r="R663" i="3"/>
  <c r="R662" i="3" s="1"/>
  <c r="BK90" i="4"/>
  <c r="T110" i="4"/>
  <c r="F37" i="3"/>
  <c r="R426" i="3"/>
  <c r="BK426" i="3"/>
  <c r="J426" i="3" s="1"/>
  <c r="J66" i="3" s="1"/>
  <c r="P110" i="4"/>
  <c r="R93" i="3"/>
  <c r="R92" i="3" s="1"/>
  <c r="R91" i="3" s="1"/>
  <c r="P348" i="3"/>
  <c r="T375" i="3"/>
  <c r="BK387" i="3"/>
  <c r="J387" i="3" s="1"/>
  <c r="J64" i="3" s="1"/>
  <c r="F35" i="4"/>
  <c r="R110" i="4"/>
  <c r="T387" i="3"/>
  <c r="T92" i="3" s="1"/>
  <c r="T91" i="3" s="1"/>
  <c r="F33" i="3"/>
  <c r="J34" i="3"/>
  <c r="P614" i="3"/>
  <c r="T93" i="3"/>
  <c r="P93" i="3"/>
  <c r="BK375" i="3"/>
  <c r="J375" i="3" s="1"/>
  <c r="J63" i="3" s="1"/>
  <c r="T400" i="3"/>
  <c r="R614" i="3"/>
  <c r="F35" i="3"/>
  <c r="BK93" i="3"/>
  <c r="R348" i="3"/>
  <c r="T614" i="3"/>
  <c r="P637" i="3"/>
  <c r="AT55" i="2"/>
  <c r="AN55" i="2"/>
  <c r="E48" i="3"/>
  <c r="AZ54" i="2"/>
  <c r="W29" i="2" s="1"/>
  <c r="J52" i="3"/>
  <c r="F54" i="3"/>
  <c r="F88" i="3"/>
  <c r="P89" i="4"/>
  <c r="P87" i="4" s="1"/>
  <c r="R89" i="4"/>
  <c r="R87" i="4" s="1"/>
  <c r="BK89" i="4"/>
  <c r="J90" i="4"/>
  <c r="J62" i="4" s="1"/>
  <c r="J81" i="4"/>
  <c r="J83" i="4"/>
  <c r="E48" i="4"/>
  <c r="J84" i="4"/>
  <c r="F33" i="4"/>
  <c r="F34" i="4"/>
  <c r="J663" i="3"/>
  <c r="J71" i="3" s="1"/>
  <c r="BK662" i="3"/>
  <c r="J662" i="3" s="1"/>
  <c r="J70" i="3" s="1"/>
  <c r="J93" i="3"/>
  <c r="J61" i="3" s="1"/>
  <c r="J33" i="3"/>
  <c r="J87" i="3"/>
  <c r="W32" i="2"/>
  <c r="AY54" i="2"/>
  <c r="W30" i="2"/>
  <c r="AW54" i="2"/>
  <c r="AK30" i="2" s="1"/>
  <c r="AX54" i="2"/>
  <c r="AG54" i="2"/>
  <c r="BK92" i="3" l="1"/>
  <c r="P92" i="3"/>
  <c r="P91" i="3" s="1"/>
  <c r="AV54" i="2"/>
  <c r="J89" i="4"/>
  <c r="J61" i="4" s="1"/>
  <c r="BK87" i="4"/>
  <c r="J87" i="4" s="1"/>
  <c r="J92" i="3"/>
  <c r="J60" i="3" s="1"/>
  <c r="BK91" i="3"/>
  <c r="J91" i="3" s="1"/>
  <c r="AK26" i="2"/>
  <c r="AT54" i="2"/>
  <c r="AN54" i="2" s="1"/>
  <c r="AK29" i="2"/>
  <c r="J30" i="4" l="1"/>
  <c r="J39" i="4" s="1"/>
  <c r="J59" i="4"/>
  <c r="J30" i="3"/>
  <c r="J39" i="3" s="1"/>
  <c r="J59" i="3"/>
  <c r="AK35" i="2"/>
</calcChain>
</file>

<file path=xl/sharedStrings.xml><?xml version="1.0" encoding="utf-8"?>
<sst xmlns="http://schemas.openxmlformats.org/spreadsheetml/2006/main" count="6238" uniqueCount="1247">
  <si>
    <t>Export Komplet</t>
  </si>
  <si>
    <t>VZ</t>
  </si>
  <si>
    <t>2.0</t>
  </si>
  <si>
    <t>ZAMOK</t>
  </si>
  <si>
    <t>False</t>
  </si>
  <si>
    <t>{2bd5391c-0a8d-4d1d-912f-fb977f627655}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</si>
  <si>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</si>
  <si>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</si>
  <si>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</si>
  <si>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</si>
  <si>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</si>
  <si>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</si>
  <si>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</si>
  <si>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</si>
  <si>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</si>
  <si>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</si>
  <si>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</si>
  <si>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2023-R1 - PARDUBICE, SPOJIL - VODOVOD DN400</t>
  </si>
  <si>
    <t>KSO:</t>
  </si>
  <si>
    <t/>
  </si>
  <si>
    <t>CC-CZ:</t>
  </si>
  <si>
    <t>Místo:</t>
  </si>
  <si>
    <t xml:space="preserve"> </t>
  </si>
  <si>
    <t>Datum:</t>
  </si>
  <si>
    <t>14. 12. 2023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</si>
  <si>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</si>
  <si>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</si>
  <si>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</si>
  <si>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</si>
  <si>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</si>
  <si>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</si>
  <si>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</si>
  <si>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</si>
  <si>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</si>
  <si>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</si>
  <si>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</si>
  <si>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</si>
  <si>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</si>
  <si>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</si>
  <si>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</si>
  <si>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</si>
  <si>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</si>
  <si>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</si>
  <si>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</si>
  <si>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</si>
  <si>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</si>
  <si>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</si>
  <si>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</si>
  <si>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</si>
  <si>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</si>
  <si>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</si>
  <si>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</si>
  <si>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</si>
  <si>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</si>
  <si>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</si>
  <si>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</si>
  <si>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</si>
  <si>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</si>
  <si>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</si>
  <si>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</si>
  <si>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</si>
  <si>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</si>
  <si>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</si>
  <si>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</si>
  <si>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</si>
  <si>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</si>
  <si>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</si>
  <si>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</si>
  <si>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</si>
  <si>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</si>
  <si>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</si>
  <si>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</si>
  <si>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</si>
  <si>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</si>
  <si>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</si>
  <si>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VODOVOD DN400</t>
  </si>
  <si>
    <t>STA</t>
  </si>
  <si>
    <t>1</t>
  </si>
  <si>
    <t>{e933f4a4-215d-418a-81d7-79fc6348c1ba}</t>
  </si>
  <si>
    <t>2</t>
  </si>
  <si>
    <t>VRN</t>
  </si>
  <si>
    <t>VEDLEJŠÍ ROZPOČTOVÉ NÁKLADY</t>
  </si>
  <si>
    <t>{02b3437c-33cd-4641-9929-993e42ef71d6}</t>
  </si>
  <si>
    <t>drenáž</t>
  </si>
  <si>
    <t>80,22</t>
  </si>
  <si>
    <t>jáma</t>
  </si>
  <si>
    <t>118,025</t>
  </si>
  <si>
    <t>KRYCÍ LIST SOUPISU PRACÍ</t>
  </si>
  <si>
    <t>lože</t>
  </si>
  <si>
    <t>53,48</t>
  </si>
  <si>
    <t>obsyp</t>
  </si>
  <si>
    <t>374,36</t>
  </si>
  <si>
    <t>odvoz</t>
  </si>
  <si>
    <t>304,836</t>
  </si>
  <si>
    <t>ornice</t>
  </si>
  <si>
    <t>1175,75</t>
  </si>
  <si>
    <t>Objekt:</t>
  </si>
  <si>
    <t>rýha</t>
  </si>
  <si>
    <t>1361,5</t>
  </si>
  <si>
    <t>SO 01 - VODOVOD DN400</t>
  </si>
  <si>
    <t>zásyp</t>
  </si>
  <si>
    <t>1174,689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</si>
  <si>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</si>
  <si>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</si>
  <si>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</si>
  <si>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</si>
  <si>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</si>
  <si>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</si>
  <si>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</si>
  <si>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</si>
  <si>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</si>
  <si>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</si>
  <si>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</si>
  <si>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</si>
  <si>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</si>
  <si>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</si>
  <si>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</si>
  <si>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</si>
  <si>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</si>
  <si>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</si>
  <si>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</si>
  <si>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</si>
  <si>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</si>
  <si>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</si>
  <si>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</si>
  <si>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</si>
  <si>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</si>
  <si>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</si>
  <si>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</si>
  <si>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</si>
  <si>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</si>
  <si>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</si>
  <si>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</si>
  <si>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</si>
  <si>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</si>
  <si>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</si>
  <si>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</si>
  <si>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přes 300 do 500 mm</t>
  </si>
  <si>
    <t>kus</t>
  </si>
  <si>
    <t>4</t>
  </si>
  <si>
    <t>-1824871463</t>
  </si>
  <si>
    <t>PP</t>
  </si>
  <si>
    <t>Odstranění stromů s odřezáním kmene a s odvětvením listnatých, průměru kmene přes 300 do 500 mm</t>
  </si>
  <si>
    <t>Online PSC</t>
  </si>
  <si>
    <t>https://podminky.urs.cz/item/CS_URS_2023_02/112101102</t>
  </si>
  <si>
    <t>P</t>
  </si>
  <si>
    <t>Poznámka k položce:_x000D_
v místě startovací jámy protlaku</t>
  </si>
  <si>
    <t>112101103</t>
  </si>
  <si>
    <t>Odstranění stromů listnatých průměru kmene přes 500 do 700 mm</t>
  </si>
  <si>
    <t>2078045114</t>
  </si>
  <si>
    <t>Odstranění stromů s odřezáním kmene a s odvětvením listnatých, průměru kmene přes 500 do 700 mm</t>
  </si>
  <si>
    <t>https://podminky.urs.cz/item/CS_URS_2023_02/112101103</t>
  </si>
  <si>
    <t>3</t>
  </si>
  <si>
    <t>112251102</t>
  </si>
  <si>
    <t>Odstranění pařezů průměru přes 300 do 500 mm</t>
  </si>
  <si>
    <t>1141146520</t>
  </si>
  <si>
    <t>Odstranění pařezů strojně s jejich vykopáním nebo vytrháním průměru přes 300 do 500 mm</t>
  </si>
  <si>
    <t>https://podminky.urs.cz/item/CS_URS_2023_02/112251102</t>
  </si>
  <si>
    <t>112251103</t>
  </si>
  <si>
    <t>Odstranění pařezů průměru přes 500 do 700 mm</t>
  </si>
  <si>
    <t>-1604399232</t>
  </si>
  <si>
    <t>Odstranění pařezů strojně s jejich vykopáním nebo vytrháním průměru přes 500 do 700 mm</t>
  </si>
  <si>
    <t>https://podminky.urs.cz/item/CS_URS_2023_02/112251103</t>
  </si>
  <si>
    <t>5</t>
  </si>
  <si>
    <t>111211231</t>
  </si>
  <si>
    <t>Snesení listnatého klestu D do 30 cm ve svahu do 1:3</t>
  </si>
  <si>
    <t>-211727601</t>
  </si>
  <si>
    <t>Snesení větví stromů na hromady nebo naložení na dopravní prostředek listnatých v rovině nebo ve svahu do 1:3, průměru kmene do 30 cm</t>
  </si>
  <si>
    <t>https://podminky.urs.cz/item/CS_URS_2023_02/111211231</t>
  </si>
  <si>
    <t>6</t>
  </si>
  <si>
    <t>111211232</t>
  </si>
  <si>
    <t>Snesení listnatého klestu D přes 30 cm ve svahu do 1:3</t>
  </si>
  <si>
    <t>1463903328</t>
  </si>
  <si>
    <t>Snesení větví stromů na hromady nebo naložení na dopravní prostředek listnatých v rovině nebo ve svahu do 1:3, průměru kmene přes 30 cm</t>
  </si>
  <si>
    <t>https://podminky.urs.cz/item/CS_URS_2023_02/111211232</t>
  </si>
  <si>
    <t>7</t>
  </si>
  <si>
    <t>113107322</t>
  </si>
  <si>
    <t>Odstranění podkladu z kameniva drceného tl přes 100 do 200 mm strojně pl do 50 m2</t>
  </si>
  <si>
    <t>m2</t>
  </si>
  <si>
    <t>-666556323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</si>
  <si>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</si>
  <si>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https://podminky.urs.cz/item/CS_URS_2023_02/113107322</t>
  </si>
  <si>
    <t>VV</t>
  </si>
  <si>
    <t>jáma protlaku v cyklostezce</t>
  </si>
  <si>
    <t>(4*3)/2</t>
  </si>
  <si>
    <t>8</t>
  </si>
  <si>
    <t>113107341</t>
  </si>
  <si>
    <t>Odstranění podkladu živičného tl 50 mm strojně pl do 50 m2</t>
  </si>
  <si>
    <t>-1397214251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</si>
  <si>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</si>
  <si>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https://podminky.urs.cz/item/CS_URS_2023_02/113107341</t>
  </si>
  <si>
    <t>9</t>
  </si>
  <si>
    <t>113154123</t>
  </si>
  <si>
    <t>Frézování živičného krytu tl 50 mm pruh š přes 0,5 do 1 m pl do 500 m2 bez překážek v trase</t>
  </si>
  <si>
    <t>1201520731</t>
  </si>
  <si>
    <t>Frézování živičného podkladu nebo krytu s naložením na dopravní prostředek plochy do 500 m2 bez překážek v trase pruhu šířky přes 0,5 m do 1 m, tloušťky vrstvy 50 mm</t>
  </si>
  <si>
    <t>https://podminky.urs.cz/item/CS_URS_2023_02/113154123</t>
  </si>
  <si>
    <t>10</t>
  </si>
  <si>
    <t>113202111</t>
  </si>
  <si>
    <t>Vytrhání obrub krajníků obrubníků stojatých</t>
  </si>
  <si>
    <t>m</t>
  </si>
  <si>
    <t>-764388615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</si>
  <si>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</si>
  <si>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</si>
  <si>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11</t>
  </si>
  <si>
    <t>115101202</t>
  </si>
  <si>
    <t>Čerpání vody na dopravní výšku do 10 m průměrný přítok přes 500 do 1 000 l/min</t>
  </si>
  <si>
    <t>hod</t>
  </si>
  <si>
    <t>-1448923940</t>
  </si>
  <si>
    <t>Čerpání vody na dopravní výšku do 10 m s uvažovaným průměrným přítokem přes 500 do 1 000 l/min</t>
  </si>
  <si>
    <t>https://podminky.urs.cz/item/CS_URS_2023_02/115101202</t>
  </si>
  <si>
    <t>50*12</t>
  </si>
  <si>
    <t>12</t>
  </si>
  <si>
    <t>115101302</t>
  </si>
  <si>
    <t>Pohotovost čerpací soupravy pro dopravní výšku do 10 m přítok přes 500 do 1 000 l/min</t>
  </si>
  <si>
    <t>den</t>
  </si>
  <si>
    <t>-295045274</t>
  </si>
  <si>
    <t>Pohotovost záložní čerpací soupravy pro dopravní výšku do 10 m s uvažovaným průměrným přítokem přes 500 do 1 000 l/min</t>
  </si>
  <si>
    <t>https://podminky.urs.cz/item/CS_URS_2023_02/115101302</t>
  </si>
  <si>
    <t>50</t>
  </si>
  <si>
    <t>13</t>
  </si>
  <si>
    <t>R1001</t>
  </si>
  <si>
    <t>Kopané sondy pro určení polohy podzemních vedení</t>
  </si>
  <si>
    <t>-578079592</t>
  </si>
  <si>
    <t>Kopané sondy pro určení polohy podzemních vedení včetně zásypu</t>
  </si>
  <si>
    <t>14</t>
  </si>
  <si>
    <t>119001406</t>
  </si>
  <si>
    <t>Dočasné zajištění potrubí z PVC DN přes 200 do 500 mm</t>
  </si>
  <si>
    <t>-1093233740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</si>
  <si>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</si>
  <si>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https://podminky.urs.cz/item/CS_URS_2023_02/119001406</t>
  </si>
  <si>
    <t>119001422</t>
  </si>
  <si>
    <t>Dočasné zajištění kabelů a kabelových tratí z 6 volně ložených kabelů</t>
  </si>
  <si>
    <t>416176451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</si>
  <si>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</si>
  <si>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https://podminky.urs.cz/item/CS_URS_2023_02/119001422</t>
  </si>
  <si>
    <t>2*1,4</t>
  </si>
  <si>
    <t>16</t>
  </si>
  <si>
    <t>119003227</t>
  </si>
  <si>
    <t>Mobilní plotová zábrana vyplněná dráty výšky přes 1,5 do 2,2 m pro zabezpečení výkopu zřízení</t>
  </si>
  <si>
    <t>-1544961690</t>
  </si>
  <si>
    <t>Pomocné konstrukce při zabezpečení výkopu svislé ocelové mobilní oplocení, výšky přes 1,5 do 2,2 m panely vyplněné dráty zřízení</t>
  </si>
  <si>
    <t>https://podminky.urs.cz/item/CS_URS_2023_02/119003227</t>
  </si>
  <si>
    <t>2*389</t>
  </si>
  <si>
    <t>17</t>
  </si>
  <si>
    <t>119003228</t>
  </si>
  <si>
    <t>Mobilní plotová zábrana vyplněná dráty výšky přes 1,5 do 2,2 m pro zabezpečení výkopu odstranění</t>
  </si>
  <si>
    <t>-1380202353</t>
  </si>
  <si>
    <t>Pomocné konstrukce při zabezpečení výkopu svislé ocelové mobilní oplocení, výšky přes 1,5 do 2,2 m panely vyplněné dráty odstranění</t>
  </si>
  <si>
    <t>https://podminky.urs.cz/item/CS_URS_2023_02/119003228</t>
  </si>
  <si>
    <t>18</t>
  </si>
  <si>
    <t>121151123</t>
  </si>
  <si>
    <t>Sejmutí ornice plochy přes 500 m2 tl vrstvy do 200 mm strojně</t>
  </si>
  <si>
    <t>-860097224</t>
  </si>
  <si>
    <t>Sejmutí ornice strojně při souvislé ploše přes 500 m2, tl. vrstvy do 200 mm</t>
  </si>
  <si>
    <t>https://podminky.urs.cz/item/CS_URS_2023_02/121151123</t>
  </si>
  <si>
    <t>382*3</t>
  </si>
  <si>
    <t>9,5*2,5</t>
  </si>
  <si>
    <t>Součet</t>
  </si>
  <si>
    <t>19</t>
  </si>
  <si>
    <t>131351204</t>
  </si>
  <si>
    <t>Hloubení jam zapažených v hornině třídy těžitelnosti II skupiny 4 objem do 500 m3 strojně</t>
  </si>
  <si>
    <t>m3</t>
  </si>
  <si>
    <t>330340631</t>
  </si>
  <si>
    <t>Hloubení zapažených jam a zářezů strojně s urovnáním dna do předepsaného profilu a spádu v hornině třídy těžitelnosti II skupiny 4 přes 100 do 500 m3</t>
  </si>
  <si>
    <t>https://podminky.urs.cz/item/CS_URS_2023_02/131351204</t>
  </si>
  <si>
    <t>9,5*2,5*3,1</t>
  </si>
  <si>
    <t>4*3*3,7</t>
  </si>
  <si>
    <t>20</t>
  </si>
  <si>
    <t>132254205</t>
  </si>
  <si>
    <t>Hloubení zapažených rýh š do 2000 mm v hornině třídy těžitelnosti I skupiny 3 objem do 1000 m3</t>
  </si>
  <si>
    <t>1828462653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</si>
  <si>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</si>
  <si>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https://podminky.urs.cz/item/CS_URS_2023_02/132254205</t>
  </si>
  <si>
    <t>389*1,4*2,5*0,4"40%"</t>
  </si>
  <si>
    <t>132354205</t>
  </si>
  <si>
    <t>Hloubení zapažených rýh š do 2000 mm v hornině třídy těžitelnosti II skupiny 4 objem do 1000 m3</t>
  </si>
  <si>
    <t>-1366585661</t>
  </si>
  <si>
    <t>Hloubení zapažených rýh šířky přes 800 do 2 000 mm strojně s urovnáním dna do předepsaného profilu a spádu v hornině třídy těžitelnosti II skupiny 4 přes 500 do 1 000 m3</t>
  </si>
  <si>
    <t>https://podminky.urs.cz/item/CS_URS_2023_02/132354205</t>
  </si>
  <si>
    <t>389*1,4*2,5*0,6"60%"</t>
  </si>
  <si>
    <t>22</t>
  </si>
  <si>
    <t>139001101</t>
  </si>
  <si>
    <t>Příplatek za ztížení vykopávky v blízkosti podzemního vedení</t>
  </si>
  <si>
    <t>2089741939</t>
  </si>
  <si>
    <t>Příplatek k cenám hloubených vykopávek za ztížení vykopávky v blízkosti podzemního vedení nebo výbušnin pro jakoukoliv třídu horniny</t>
  </si>
  <si>
    <t>https://podminky.urs.cz/item/CS_URS_2023_02/139001101</t>
  </si>
  <si>
    <t>napojení 2x</t>
  </si>
  <si>
    <t>2*8,5</t>
  </si>
  <si>
    <t>křížení 4x</t>
  </si>
  <si>
    <t>4*6,5</t>
  </si>
  <si>
    <t>23</t>
  </si>
  <si>
    <t>141721336</t>
  </si>
  <si>
    <t>Řízené šnekové horizontální vrtání dl do 20 m hl do 6 m s vtlačením ocelového potrubí přes DN 500 do 600 mm v hornině tř těžitelnosti I a II skupiny 1 až 4</t>
  </si>
  <si>
    <t>2002406153</t>
  </si>
  <si>
    <t>Řízené šnekové horizontální vrtání s vtlačením potrubí v hloubce do 6 m v hornině třídy těžitelnosti I a II, skupiny 1 až 4 dimenze pro ocelové potrubí délky vrtu do 20 m, průměru přes DN 500 do 600 mm</t>
  </si>
  <si>
    <t>https://podminky.urs.cz/item/CS_URS_2023_02/141721336</t>
  </si>
  <si>
    <t>24</t>
  </si>
  <si>
    <t>162651112</t>
  </si>
  <si>
    <t>Vodorovné přemístění přes 4 000 do 5000 m výkopku/sypaniny z horniny třídy těžitelnosti I skupiny 1 až 3</t>
  </si>
  <si>
    <t>-572332876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</si>
  <si>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</si>
  <si>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https://podminky.urs.cz/item/CS_URS_2023_02/162651112</t>
  </si>
  <si>
    <t>odvoz na mezideponii</t>
  </si>
  <si>
    <t>rýha*0,4"40%"</t>
  </si>
  <si>
    <t>odvoz zpětného zásypu</t>
  </si>
  <si>
    <t>zásyp*0,4"40%"</t>
  </si>
  <si>
    <t>25</t>
  </si>
  <si>
    <t>M</t>
  </si>
  <si>
    <t>14033280</t>
  </si>
  <si>
    <t>trubka ocelová svařovaná hladká jakost 11 375 600mm</t>
  </si>
  <si>
    <t>-2095234971</t>
  </si>
  <si>
    <t>trubka ocelová spirálově svařovaná hladká jakost 11 375 813x8mm</t>
  </si>
  <si>
    <t>26</t>
  </si>
  <si>
    <t>151101102</t>
  </si>
  <si>
    <t>Zřízení příložného pažení a rozepření stěn rýh hl přes 2 do 4 m</t>
  </si>
  <si>
    <t>-1572973094</t>
  </si>
  <si>
    <t>Zřízení pažení a rozepření stěn rýh pro podzemní vedení příložné pro jakoukoliv mezerovitost, hloubky přes 2 do 4 m</t>
  </si>
  <si>
    <t>https://podminky.urs.cz/item/CS_URS_2023_02/151101102</t>
  </si>
  <si>
    <t>382*2,5*2</t>
  </si>
  <si>
    <t>27</t>
  </si>
  <si>
    <t>151101112</t>
  </si>
  <si>
    <t>Odstranění příložného pažení a rozepření stěn rýh hl přes 2 do 4 m</t>
  </si>
  <si>
    <t>-655447979</t>
  </si>
  <si>
    <t>Odstranění pažení a rozepření stěn rýh pro podzemní vedení s uložením materiálu na vzdálenost do 3 m od kraje výkopu příložné, hloubky přes 2 do 4 m</t>
  </si>
  <si>
    <t>https://podminky.urs.cz/item/CS_URS_2023_02/151101112</t>
  </si>
  <si>
    <t>28</t>
  </si>
  <si>
    <t>153112111</t>
  </si>
  <si>
    <t>Nastražení ocelových štětovnic dl do 10 m ve standardních podmínkách z terénu</t>
  </si>
  <si>
    <t>1365990109</t>
  </si>
  <si>
    <t>Zřízení beraněných stěn z ocelových štětovnic z terénu nastražení štětovnic ve standardních podmínkách, délky do 10 m</t>
  </si>
  <si>
    <t>https://podminky.urs.cz/item/CS_URS_2023_02/153112111</t>
  </si>
  <si>
    <t>(9,5+2,5)*2*7</t>
  </si>
  <si>
    <t>(4+3)*2*7</t>
  </si>
  <si>
    <t>29</t>
  </si>
  <si>
    <t>153112122</t>
  </si>
  <si>
    <t>Zaberanění ocelových štětovnic na dl do 8 m ve standardních podmínkách z terénu</t>
  </si>
  <si>
    <t>1812587748</t>
  </si>
  <si>
    <t>Zřízení beraněných stěn z ocelových štětovnic z terénu zaberanění štětovnic ve standardních podmínkách, délky do 8 m</t>
  </si>
  <si>
    <t>https://podminky.urs.cz/item/CS_URS_2023_02/153112122</t>
  </si>
  <si>
    <t>30</t>
  </si>
  <si>
    <t>15920310R</t>
  </si>
  <si>
    <t>pažnice ocelová - 30% obratovost z ceny</t>
  </si>
  <si>
    <t>t</t>
  </si>
  <si>
    <t>-243868002</t>
  </si>
  <si>
    <t>pažnice ocelová UNION dl 4 m</t>
  </si>
  <si>
    <t>30% obratovost z ceny</t>
  </si>
  <si>
    <t>(9,5+2,5)*2*7*0,125</t>
  </si>
  <si>
    <t>(4+3)*2*7*0,125</t>
  </si>
  <si>
    <t>31</t>
  </si>
  <si>
    <t>153113112</t>
  </si>
  <si>
    <t>Vytažení ocelových štětovnic dl do 12 m zaberaněných do hl 8 m z terénu ve standardnich podmínkách</t>
  </si>
  <si>
    <t>-11745273</t>
  </si>
  <si>
    <t>Vytažení stěn z ocelových štětovnic zaberaněných z terénu délky do 12 m ve standardních podmínkách, zaberaněných na hloubku do 8 m</t>
  </si>
  <si>
    <t>https://podminky.urs.cz/item/CS_URS_2023_02/153113112</t>
  </si>
  <si>
    <t>32</t>
  </si>
  <si>
    <t>153116111</t>
  </si>
  <si>
    <t>Opracování ocelových kleštin nebo převázek hradicích stěn z terénu</t>
  </si>
  <si>
    <t>1398561364</t>
  </si>
  <si>
    <t>Kleštiny nebo převázky pro hradící stěny beraněné, nasazené, tabulové z oceli jakéhokoliv druhu z terénu opracování</t>
  </si>
  <si>
    <t>https://podminky.urs.cz/item/CS_URS_2023_02/153116111</t>
  </si>
  <si>
    <t>((9,5+2,5)*2)*2*0,025</t>
  </si>
  <si>
    <t>((4+3)*2)*2*0,025</t>
  </si>
  <si>
    <t>33</t>
  </si>
  <si>
    <t>153116112</t>
  </si>
  <si>
    <t>Montáž ocelových kleštin nebo převázek hradicích stěn z terénu</t>
  </si>
  <si>
    <t>233229785</t>
  </si>
  <si>
    <t>Kleštiny nebo převázky pro hradící stěny beraněné, nasazené, tabulové z oceli jakéhokoliv druhu z terénu montáž</t>
  </si>
  <si>
    <t>https://podminky.urs.cz/item/CS_URS_2023_02/153116112</t>
  </si>
  <si>
    <t>34</t>
  </si>
  <si>
    <t>13010716</t>
  </si>
  <si>
    <t>ocel profilová jakost S235JR (11 375) průřez I (IPN) 140</t>
  </si>
  <si>
    <t>828611679</t>
  </si>
  <si>
    <t>1,9</t>
  </si>
  <si>
    <t>35</t>
  </si>
  <si>
    <t>153116113</t>
  </si>
  <si>
    <t>Demontáž ocelových kleštin nebo převázek hradicích stěn z terénu</t>
  </si>
  <si>
    <t>1632164987</t>
  </si>
  <si>
    <t>Kleštiny nebo převázky pro hradící stěny beraněné, nasazené, tabulové z oceli jakéhokoliv druhu z terénu demontáž</t>
  </si>
  <si>
    <t>https://podminky.urs.cz/item/CS_URS_2023_02/153116113</t>
  </si>
  <si>
    <t>36</t>
  </si>
  <si>
    <t>162651132</t>
  </si>
  <si>
    <t>Vodorovné přemístění přes 4 000 do 5000 m výkopku/sypaniny z horniny třídy těžitelnosti II skupiny 4 a 5</t>
  </si>
  <si>
    <t>-1618750560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</si>
  <si>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</si>
  <si>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https://podminky.urs.cz/item/CS_URS_2023_02/162651132</t>
  </si>
  <si>
    <t>jáma+rýha*0,6"60%"</t>
  </si>
  <si>
    <t>zásyp*0,6"60%"</t>
  </si>
  <si>
    <t>37</t>
  </si>
  <si>
    <t>162751117</t>
  </si>
  <si>
    <t>Vodorovné přemístění přes 9 000 do 10000 m výkopku/sypaniny z horniny třídy těžitelnosti I skupiny 1 až 3</t>
  </si>
  <si>
    <t>-862772514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</si>
  <si>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</si>
  <si>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</si>
  <si>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obsyp*0,4"40%"</t>
  </si>
  <si>
    <t>lože*0,4"40%"</t>
  </si>
  <si>
    <t>drenáž*0,4"40%"</t>
  </si>
  <si>
    <t>38</t>
  </si>
  <si>
    <t>162751137</t>
  </si>
  <si>
    <t>Vodorovné přemístění přes 9 000 do 10000 m výkopku/sypaniny z horniny třídy těžitelnosti II skupiny 4 a 5</t>
  </si>
  <si>
    <t>-2069350979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</si>
  <si>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</si>
  <si>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https://podminky.urs.cz/item/CS_URS_2023_02/162751137</t>
  </si>
  <si>
    <t>obsyp*0,6"60%"</t>
  </si>
  <si>
    <t>lože*0,6"60%"</t>
  </si>
  <si>
    <t>drenáž*0,6"60%"</t>
  </si>
  <si>
    <t>39</t>
  </si>
  <si>
    <t>162751119</t>
  </si>
  <si>
    <t>Příplatek k vodorovnému přemístění výkopku/sypaniny z horniny třídy těžitelnosti I skupiny 1 až 3 ZKD 1000 m přes 10000 m</t>
  </si>
  <si>
    <t>-2043174767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</si>
  <si>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</si>
  <si>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</si>
  <si>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odvoz*5*0,4"40%"</t>
  </si>
  <si>
    <t>40</t>
  </si>
  <si>
    <t>162751139</t>
  </si>
  <si>
    <t>Příplatek k vodorovnému přemístění výkopku/sypaniny z horniny třídy těžitelnosti II skupiny 4 a 5 ZKD 1000 m přes 10000 m</t>
  </si>
  <si>
    <t>2056717796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</si>
  <si>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</si>
  <si>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https://podminky.urs.cz/item/CS_URS_2023_02/162751139</t>
  </si>
  <si>
    <t>odvoz*5*0,6"60%"</t>
  </si>
  <si>
    <t>41</t>
  </si>
  <si>
    <t>167151111</t>
  </si>
  <si>
    <t>Nakládání výkopku z hornin třídy těžitelnosti I skupiny 1 až 3 přes 100 m3</t>
  </si>
  <si>
    <t>401191007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</si>
  <si>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</si>
  <si>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</si>
  <si>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nakládání na mezideponii</t>
  </si>
  <si>
    <t>42</t>
  </si>
  <si>
    <t>167151112</t>
  </si>
  <si>
    <t>Nakládání výkopku z hornin třídy těžitelnosti II skupiny 4 a 5 přes 100 m3</t>
  </si>
  <si>
    <t>987425623</t>
  </si>
  <si>
    <t>Nakládání, skládání a překládání neulehlého výkopku nebo sypaniny strojně nakládání, množství přes 100 m3, z hornin třídy těžitelnosti II, skupiny 4 a 5</t>
  </si>
  <si>
    <t>https://podminky.urs.cz/item/CS_URS_2023_02/167151112</t>
  </si>
  <si>
    <t>43</t>
  </si>
  <si>
    <t>181951112</t>
  </si>
  <si>
    <t>Úprava pláně v hornině třídy těžitelnosti I skupiny 1 až 3 se zhutněním strojně</t>
  </si>
  <si>
    <t>701178201</t>
  </si>
  <si>
    <t>Úprava pláně vyrovnáním výškových rozdílů strojně v hornině třídy těžitelnosti I, skupiny 1 až 3 se zhutněním</t>
  </si>
  <si>
    <t>https://podminky.urs.cz/item/CS_URS_2023_02/181951112</t>
  </si>
  <si>
    <t>44</t>
  </si>
  <si>
    <t>171201231</t>
  </si>
  <si>
    <t>Poplatek za uložení zeminy a kamení na recyklační skládce (skládkovné) kód odpadu 17 05 04</t>
  </si>
  <si>
    <t>367994176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</si>
  <si>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</si>
  <si>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</si>
  <si>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odvoz*1,8</t>
  </si>
  <si>
    <t>45</t>
  </si>
  <si>
    <t>171251201</t>
  </si>
  <si>
    <t>Uložení sypaniny na skládky nebo meziskládky</t>
  </si>
  <si>
    <t>-1237167781</t>
  </si>
  <si>
    <t>Uložení sypaniny na skládky nebo meziskládky bez hutnění s upravením uložené sypaniny do předepsaného tvaru</t>
  </si>
  <si>
    <t>https://podminky.urs.cz/item/CS_URS_2023_02/171251201</t>
  </si>
  <si>
    <t>uložení na mezideponii</t>
  </si>
  <si>
    <t>jáma+rýha</t>
  </si>
  <si>
    <t>uložení na trvalé skládce</t>
  </si>
  <si>
    <t>46</t>
  </si>
  <si>
    <t>174151101</t>
  </si>
  <si>
    <t>Zásyp jam, šachet rýh nebo kolem objektů sypaninou se zhutněním</t>
  </si>
  <si>
    <t>1407640740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</si>
  <si>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</si>
  <si>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</si>
  <si>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rýha+jáma</t>
  </si>
  <si>
    <t>-odvoz</t>
  </si>
  <si>
    <t>47</t>
  </si>
  <si>
    <t>58344197</t>
  </si>
  <si>
    <t>štěrkodrť frakce 0/63</t>
  </si>
  <si>
    <t>572153783</t>
  </si>
  <si>
    <t xml:space="preserve">zásyp v komunikaci </t>
  </si>
  <si>
    <t>(7*1,4*1,2)*2</t>
  </si>
  <si>
    <t>zásyp v napojení</t>
  </si>
  <si>
    <t>(4*1,4*2,5)*2</t>
  </si>
  <si>
    <t>zásyp kolem vzdušníku</t>
  </si>
  <si>
    <t>(2*(0,5*0,5*3,15*2,5))*2</t>
  </si>
  <si>
    <t>48</t>
  </si>
  <si>
    <t>175151101</t>
  </si>
  <si>
    <t>Obsypání potrubí strojně sypaninou bez prohození, uloženou do 3 m</t>
  </si>
  <si>
    <t>-846568409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</si>
  <si>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</si>
  <si>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</si>
  <si>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382*1,4*0,7</t>
  </si>
  <si>
    <t>49</t>
  </si>
  <si>
    <t>58343920</t>
  </si>
  <si>
    <t>kamenivo drcené hrubé frakce 8/22</t>
  </si>
  <si>
    <t>-736988710</t>
  </si>
  <si>
    <t>kamenivo drcené hrubé frakce 16/22</t>
  </si>
  <si>
    <t>obsyp*2</t>
  </si>
  <si>
    <t>181351113</t>
  </si>
  <si>
    <t>Rozprostření ornice tl vrstvy do 200 mm pl přes 500 m2 v rovině nebo ve svahu do 1:5 strojně</t>
  </si>
  <si>
    <t>-353064977</t>
  </si>
  <si>
    <t>Rozprostření a urovnání ornice v rovině nebo ve svahu sklonu do 1:5 strojně při souvislé ploše přes 500 m2, tl. vrstvy do 200 mm</t>
  </si>
  <si>
    <t>https://podminky.urs.cz/item/CS_URS_2023_02/181351113</t>
  </si>
  <si>
    <t>51</t>
  </si>
  <si>
    <t>184818231</t>
  </si>
  <si>
    <t>Ochrana kmene průměru do 300 mm bedněním výšky do 2 m</t>
  </si>
  <si>
    <t>79269368</t>
  </si>
  <si>
    <t>Ochrana kmene bedněním před poškozením stavebním provozem zřízení včetně odstranění výšky bednění do 2 m průměru kmene do 300 mm</t>
  </si>
  <si>
    <t>https://podminky.urs.cz/item/CS_URS_2023_02/184818231</t>
  </si>
  <si>
    <t>52</t>
  </si>
  <si>
    <t>184818232</t>
  </si>
  <si>
    <t>Ochrana kmene průměru přes 300 do 500 mm bedněním výšky do 2 m</t>
  </si>
  <si>
    <t>1363419653</t>
  </si>
  <si>
    <t>Ochrana kmene bedněním před poškozením stavebním provozem zřízení včetně odstranění výšky bednění do 2 m průměru kmene přes 300 do 500 mm</t>
  </si>
  <si>
    <t>https://podminky.urs.cz/item/CS_URS_2023_02/184818232</t>
  </si>
  <si>
    <t>Zakládání</t>
  </si>
  <si>
    <t>53</t>
  </si>
  <si>
    <t>212532111</t>
  </si>
  <si>
    <t>Lože pro trativody z kameniva hrubého drceného</t>
  </si>
  <si>
    <t>593443217</t>
  </si>
  <si>
    <t>https://podminky.urs.cz/item/CS_URS_2023_02/212532111</t>
  </si>
  <si>
    <t>382*1,4*0,15</t>
  </si>
  <si>
    <t>54</t>
  </si>
  <si>
    <t>212752101</t>
  </si>
  <si>
    <t>Trativod z drenážních trubek včetně lože otevřený výkop DN 100 pro liniové stavby</t>
  </si>
  <si>
    <t>1714953123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</si>
  <si>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</si>
  <si>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https://podminky.urs.cz/item/CS_URS_2023_02/212752101</t>
  </si>
  <si>
    <t>382</t>
  </si>
  <si>
    <t>55</t>
  </si>
  <si>
    <t>213141111</t>
  </si>
  <si>
    <t>Zřízení vrstvy z geotextilie v rovině nebo ve sklonu do 1:5 š do 3 m</t>
  </si>
  <si>
    <t>1157511533</t>
  </si>
  <si>
    <t>Zřízení vrstvy z geotextilie filtrační, separační, odvodňovací, ochranné, výztužné nebo protierozní v rovině nebo ve sklonu do 1:5, šířky do 3 m</t>
  </si>
  <si>
    <t>https://podminky.urs.cz/item/CS_URS_2023_02/213141111</t>
  </si>
  <si>
    <t>382*1,4</t>
  </si>
  <si>
    <t>56</t>
  </si>
  <si>
    <t>69311081</t>
  </si>
  <si>
    <t>geotextilie netkaná separační, ochranná, filtrační, drenážní PES 300g/m2</t>
  </si>
  <si>
    <t>2062725488</t>
  </si>
  <si>
    <t>(382*1,4)*1,05</t>
  </si>
  <si>
    <t>57</t>
  </si>
  <si>
    <t>247681114</t>
  </si>
  <si>
    <t>Těsnění z jílu se zhutněním</t>
  </si>
  <si>
    <t>-842064639</t>
  </si>
  <si>
    <t>Obsyp a těsnění vodárenské studny těsnění se zhutněním z jílu</t>
  </si>
  <si>
    <t>https://podminky.urs.cz/item/CS_URS_2023_02/247681114</t>
  </si>
  <si>
    <t>protiprůsaková jílová žebra 4ks</t>
  </si>
  <si>
    <t>4*(1,5*1,5*2,5)</t>
  </si>
  <si>
    <t>58</t>
  </si>
  <si>
    <t>58125110</t>
  </si>
  <si>
    <t>jíl surový kusový</t>
  </si>
  <si>
    <t>1301186582</t>
  </si>
  <si>
    <t>22,5*2</t>
  </si>
  <si>
    <t>59</t>
  </si>
  <si>
    <t>R2001</t>
  </si>
  <si>
    <t>Čerpací jímka - skruže DN600 hl. 1,5m vč. zemních prací</t>
  </si>
  <si>
    <t>807467960</t>
  </si>
  <si>
    <t>Čerpací jímka - skruže DN600 hl. 1,5m</t>
  </si>
  <si>
    <t>Svislé a kompletní konstrukce</t>
  </si>
  <si>
    <t>60</t>
  </si>
  <si>
    <t>369317312R</t>
  </si>
  <si>
    <t>Výplň rušeného potrubí z cementopopílkové suspenze</t>
  </si>
  <si>
    <t>1686034366</t>
  </si>
  <si>
    <t>Výplň z popílkocementové suspenze za rubem nosné obezdívky délky štoly, do 200 m, v hornině mokré</t>
  </si>
  <si>
    <t>460*0,2*0,2*3,14</t>
  </si>
  <si>
    <t>61</t>
  </si>
  <si>
    <t>460633114R</t>
  </si>
  <si>
    <t>Jáma pro výřez na stávajícím potrubí včetně zásypu a obnovy povrchu</t>
  </si>
  <si>
    <t>2016653433</t>
  </si>
  <si>
    <t>po 50m, rozměr 1,5*1,5*1,8m</t>
  </si>
  <si>
    <t>62</t>
  </si>
  <si>
    <t>850395121R</t>
  </si>
  <si>
    <t>Výřez na stávajícím potrubí z trub litinových DN 400 pro zaplavení cementopopílkem</t>
  </si>
  <si>
    <t>1816837869</t>
  </si>
  <si>
    <t>Výřez nebo výsek na potrubí z trub litinových tlakových nebo plastických hmot DN 400 na rušeném úseku potrubí</t>
  </si>
  <si>
    <t>po 50m</t>
  </si>
  <si>
    <t>"460/50=" 10</t>
  </si>
  <si>
    <t>Vodorovné konstrukce</t>
  </si>
  <si>
    <t>63</t>
  </si>
  <si>
    <t>451541111</t>
  </si>
  <si>
    <t>Lože pod potrubí otevřený výkop ze štěrkodrtě</t>
  </si>
  <si>
    <t>-906426429</t>
  </si>
  <si>
    <t>Lože pod potrubí, stoky a drobné objekty v otevřeném výkopu ze štěrkodrtě 0-63 mm</t>
  </si>
  <si>
    <t>https://podminky.urs.cz/item/CS_URS_2023_02/451541111</t>
  </si>
  <si>
    <t>382*1,4*0,1</t>
  </si>
  <si>
    <t>64</t>
  </si>
  <si>
    <t>452313151</t>
  </si>
  <si>
    <t>Podkladní bloky z betonu prostého bez zvýšených nároků na prostředí tř. C 20/25 otevřený výkop</t>
  </si>
  <si>
    <t>-1618384025</t>
  </si>
  <si>
    <t>Podkladní a zajišťovací konstrukce z betonu prostého v otevřeném výkopu bez zvýšených nároků na prostředí bloky pro potrubí z betonu tř. C 20/25</t>
  </si>
  <si>
    <t>https://podminky.urs.cz/item/CS_URS_2023_02/452313151</t>
  </si>
  <si>
    <t>28,84</t>
  </si>
  <si>
    <t>65</t>
  </si>
  <si>
    <t>452353101</t>
  </si>
  <si>
    <t>Bednění podkladních bloků otevřený výkop</t>
  </si>
  <si>
    <t>279683987</t>
  </si>
  <si>
    <t>Bednění podkladních a zajišťovacích konstrukcí v otevřeném výkopu bloků pro potrubí</t>
  </si>
  <si>
    <t>https://podminky.urs.cz/item/CS_URS_2023_02/452353101</t>
  </si>
  <si>
    <t>30,8</t>
  </si>
  <si>
    <t>Komunikace pozemní</t>
  </si>
  <si>
    <t>66</t>
  </si>
  <si>
    <t>564861011</t>
  </si>
  <si>
    <t>Podklad ze štěrkodrtě ŠD plochy do 100 m2 tl 200 mm</t>
  </si>
  <si>
    <t>558555533</t>
  </si>
  <si>
    <t>Podklad ze štěrkodrti ŠD s rozprostřením a zhutněním plochy jednotlivě do 100 m2, po zhutnění tl. 200 mm</t>
  </si>
  <si>
    <t>https://podminky.urs.cz/item/CS_URS_2023_02/564861011</t>
  </si>
  <si>
    <t>67</t>
  </si>
  <si>
    <t>565135101</t>
  </si>
  <si>
    <t>Asfaltový beton vrstva podkladní ACP 16 (obalované kamenivo OKS) tl 50 mm š do 1,5 m</t>
  </si>
  <si>
    <t>-57469157</t>
  </si>
  <si>
    <t>Asfaltový beton vrstva podkladní ACP 16 (obalované kamenivo střednězrnné - OKS) s rozprostřením a zhutněním v pruhu šířky do 1,5 m, po zhutnění tl. 50 mm</t>
  </si>
  <si>
    <t>https://podminky.urs.cz/item/CS_URS_2023_02/565135101</t>
  </si>
  <si>
    <t>68</t>
  </si>
  <si>
    <t>573191111</t>
  </si>
  <si>
    <t>Postřik infiltrační kationaktivní emulzí v množství 1 kg/m2</t>
  </si>
  <si>
    <t>-967006220</t>
  </si>
  <si>
    <t>Postřik infiltrační kationaktivní emulzí v množství 1,00 kg/m2</t>
  </si>
  <si>
    <t>https://podminky.urs.cz/item/CS_URS_2023_02/573191111</t>
  </si>
  <si>
    <t>69</t>
  </si>
  <si>
    <t>573231108</t>
  </si>
  <si>
    <t>Postřik živičný spojovací ze silniční emulze v množství 0,50 kg/m2</t>
  </si>
  <si>
    <t>1095305808</t>
  </si>
  <si>
    <t>Postřik spojovací PS bez posypu kamenivem ze silniční emulze, v množství 0,50 kg/m2</t>
  </si>
  <si>
    <t>https://podminky.urs.cz/item/CS_URS_2023_02/573231108</t>
  </si>
  <si>
    <t>70</t>
  </si>
  <si>
    <t>577144211</t>
  </si>
  <si>
    <t>Asfaltový beton vrstva obrusná ACO 11 (ABS) tř. II tl 50 mm š do 3 m z nemodifikovaného asfaltu</t>
  </si>
  <si>
    <t>477578827</t>
  </si>
  <si>
    <t>Asfaltový beton vrstva obrusná ACO 11 (ABS) s rozprostřením a se zhutněním z nemodifikovaného asfaltu v pruhu šířky do 3 m tř. II, po zhutnění tl. 50 mm</t>
  </si>
  <si>
    <t>https://podminky.urs.cz/item/CS_URS_2023_02/577144211</t>
  </si>
  <si>
    <t>Trubní vedení</t>
  </si>
  <si>
    <t>71</t>
  </si>
  <si>
    <t>850395121</t>
  </si>
  <si>
    <t>Výřez nebo výsek na potrubí z trub litinových tlakových nebo plastických hmot DN 400</t>
  </si>
  <si>
    <t>297045530</t>
  </si>
  <si>
    <t>https://podminky.urs.cz/item/CS_URS_2023_02/850395121</t>
  </si>
  <si>
    <t>72</t>
  </si>
  <si>
    <t>851251292</t>
  </si>
  <si>
    <t>Příplatek za krácení litinové trouby DN/OD 90</t>
  </si>
  <si>
    <t>1982435111</t>
  </si>
  <si>
    <t>Montáž potrubí z trub litinových tlakových hrdlových v otevřeném výkopu Příplatek k cenám 1211 za krácení litinové trouby DN/OD 90</t>
  </si>
  <si>
    <t>https://podminky.urs.cz/item/CS_URS_2023_02/851251292</t>
  </si>
  <si>
    <t>73</t>
  </si>
  <si>
    <t>55254100</t>
  </si>
  <si>
    <t>trouba vodovodní litinová hrdlová Zn 200g/m2+modrý epoxid DN 80+výstelka z cementové malty</t>
  </si>
  <si>
    <t>2036479294</t>
  </si>
  <si>
    <t>trouba vodovodní litinová hrdlová Zn 200g/m2+modrý epoxid DN 80</t>
  </si>
  <si>
    <t>1ks trouby 6m</t>
  </si>
  <si>
    <t>74</t>
  </si>
  <si>
    <t>851321292R</t>
  </si>
  <si>
    <t>Příplatek za krácení litinové trouby DN/OD 400</t>
  </si>
  <si>
    <t>174806048</t>
  </si>
  <si>
    <t>Montáž potrubí z trub litinových tlakových hrdlových v otevřeném výkopu Příplatek k cenám 1211 za krácení litinové trouby DN/OD 160</t>
  </si>
  <si>
    <t>75</t>
  </si>
  <si>
    <t>851391131</t>
  </si>
  <si>
    <t>Montáž potrubí z trub litinových hrdlových s integrovaným těsněním otevřený výkop DN 400</t>
  </si>
  <si>
    <t>2025577228</t>
  </si>
  <si>
    <t>Montáž potrubí z trub litinových tlakových hrdlových v otevřeném výkopu s integrovaným těsněním DN 400</t>
  </si>
  <si>
    <t>https://podminky.urs.cz/item/CS_URS_2023_02/851391131</t>
  </si>
  <si>
    <t>409</t>
  </si>
  <si>
    <t>76</t>
  </si>
  <si>
    <t>55254108</t>
  </si>
  <si>
    <t>trouba vodovodní litinová hrdlová Zn 200g/m2+modrý epoxid DN 400+výstelka z cementové malty</t>
  </si>
  <si>
    <t>-306577932</t>
  </si>
  <si>
    <t>trouba vodovodní litinová hrdlová Zn 200g/m2+modrý epoxid DN 400</t>
  </si>
  <si>
    <t>seky 2ks troby 6m</t>
  </si>
  <si>
    <t>77</t>
  </si>
  <si>
    <t>55251467</t>
  </si>
  <si>
    <t>kroužek zámkový kovový pro extrémní tlaky a speciální konstrukce DN 400</t>
  </si>
  <si>
    <t>-699205418</t>
  </si>
  <si>
    <t>78</t>
  </si>
  <si>
    <t>857242122</t>
  </si>
  <si>
    <t>Montáž litinových tvarovek jednoosých přírubových otevřený výkop DN 80</t>
  </si>
  <si>
    <t>-2081226773</t>
  </si>
  <si>
    <t>Montáž litinových tvarovek na potrubí litinovém tlakovém jednoosých na potrubí z trub přírubových v otevřeném výkopu, kanálu nebo v šachtě DN 80</t>
  </si>
  <si>
    <t>https://podminky.urs.cz/item/CS_URS_2023_02/857242122</t>
  </si>
  <si>
    <t>79</t>
  </si>
  <si>
    <t>55254047</t>
  </si>
  <si>
    <t>koleno 90° s patkou přírubové litinové vodovodní N-kus PN10/40 DN 80</t>
  </si>
  <si>
    <t>1633075154</t>
  </si>
  <si>
    <t>80</t>
  </si>
  <si>
    <t>55252228</t>
  </si>
  <si>
    <t>trouba přírubová TT PN10/16/25/40 DN 80 dl 500mm</t>
  </si>
  <si>
    <t>-583251864</t>
  </si>
  <si>
    <t>81</t>
  </si>
  <si>
    <t>55252231</t>
  </si>
  <si>
    <t>trouba přírubová TT PN10/16/25/40 DN 80 dl 1000mm</t>
  </si>
  <si>
    <t>599389047</t>
  </si>
  <si>
    <t>82</t>
  </si>
  <si>
    <t>799408000016</t>
  </si>
  <si>
    <t>SPOJKA JIŠTĚNÁ S ÚHLOVÝM VYCHÝLENÍM hrdlo/příruba 80 (85-105)</t>
  </si>
  <si>
    <t>-1439926043</t>
  </si>
  <si>
    <t>83</t>
  </si>
  <si>
    <t>857391131</t>
  </si>
  <si>
    <t>Montáž litinových tvarovek jednoosých hrdlových otevřený výkop s integrovaným těsněním DN 400</t>
  </si>
  <si>
    <t>31547856</t>
  </si>
  <si>
    <t>Montáž litinových tvarovek na potrubí litinovém tlakovém jednoosých na potrubí z trub hrdlových v otevřeném výkopu, kanálu nebo v šachtě s integrovaným těsněním DN 400</t>
  </si>
  <si>
    <t>https://podminky.urs.cz/item/CS_URS_2023_02/857391131</t>
  </si>
  <si>
    <t>84</t>
  </si>
  <si>
    <t>MMK400ET22P40</t>
  </si>
  <si>
    <t>MMK hrdlové koleno DN 400/22°, pro spoj TYTON nebo BRS (Sit Plus), PFA 40</t>
  </si>
  <si>
    <t>-477483436</t>
  </si>
  <si>
    <t>85</t>
  </si>
  <si>
    <t>MMK400ET45P40</t>
  </si>
  <si>
    <t>MMK hrdlové koleno DN 400/45°, pro spoj TYTON nebo BRS (Sit Plus), PFA 40</t>
  </si>
  <si>
    <t>-1598060427</t>
  </si>
  <si>
    <t>86</t>
  </si>
  <si>
    <t>797440000016</t>
  </si>
  <si>
    <t>SPOJKA JIŠTĚNÁ S ÚHLOVÝM VYCHÝLENÍM hrdlo/hrdlo 400 (398-442)</t>
  </si>
  <si>
    <t>-450665750</t>
  </si>
  <si>
    <t>87</t>
  </si>
  <si>
    <t>857392122</t>
  </si>
  <si>
    <t>Montáž litinových tvarovek jednoosých přírubových otevřený výkop DN 400</t>
  </si>
  <si>
    <t>-32203608</t>
  </si>
  <si>
    <t>Montáž litinových tvarovek na potrubí litinovém tlakovém jednoosých na potrubí z trub přírubových v otevřeném výkopu, kanálu nebo v šachtě DN 400</t>
  </si>
  <si>
    <t>https://podminky.urs.cz/item/CS_URS_2023_02/857392122</t>
  </si>
  <si>
    <t>88</t>
  </si>
  <si>
    <t>799440000010</t>
  </si>
  <si>
    <t>SPOJKA JIŠTĚNÁ S ÚHLOVÝM VYCHÝLENÍM hrdlo/příruba 400 (398-442)</t>
  </si>
  <si>
    <t>457233091</t>
  </si>
  <si>
    <t>89</t>
  </si>
  <si>
    <t>857394122</t>
  </si>
  <si>
    <t>Montáž litinových tvarovek odbočných přírubových otevřený výkop DN 400</t>
  </si>
  <si>
    <t>1386621802</t>
  </si>
  <si>
    <t>Montáž litinových tvarovek na potrubí litinovém tlakovém odbočných na potrubí z trub přírubových v otevřeném výkopu, kanálu nebo v šachtě DN 400</t>
  </si>
  <si>
    <t>https://podminky.urs.cz/item/CS_URS_2023_02/857394122</t>
  </si>
  <si>
    <t>90</t>
  </si>
  <si>
    <t>55251737</t>
  </si>
  <si>
    <t>tvarovka přírubová litinová s přírubovou odbočkou,práškový epoxid tl 250µm T-kus DN 400/80</t>
  </si>
  <si>
    <t>1926497696</t>
  </si>
  <si>
    <t>91</t>
  </si>
  <si>
    <t>891241112</t>
  </si>
  <si>
    <t>Montáž vodovodních šoupátek otevřený výkop DN 80</t>
  </si>
  <si>
    <t>-230300334</t>
  </si>
  <si>
    <t>Montáž vodovodních armatur na potrubí šoupátek nebo klapek uzavíracích v otevřeném výkopu nebo v šachtách s osazením zemní soupravy (bez poklopů) DN 80</t>
  </si>
  <si>
    <t>https://podminky.urs.cz/item/CS_URS_2023_02/891241112</t>
  </si>
  <si>
    <t>92</t>
  </si>
  <si>
    <t>42221303</t>
  </si>
  <si>
    <t>šoupátko pitná voda litina GGG 50 krátká stavební dl PN10/16 DN 80x180mm</t>
  </si>
  <si>
    <t>-856108823</t>
  </si>
  <si>
    <t>93</t>
  </si>
  <si>
    <t>950108000007</t>
  </si>
  <si>
    <t>SOUPRAVA ZEMNÍ TELESKOPICKÁ 65-80 (2,5-3,5m)</t>
  </si>
  <si>
    <t>-1976823491</t>
  </si>
  <si>
    <t>94</t>
  </si>
  <si>
    <t>891247112</t>
  </si>
  <si>
    <t>Montáž hydrantů podzemních DN 80</t>
  </si>
  <si>
    <t>1787848291</t>
  </si>
  <si>
    <t>Montáž vodovodních armatur na potrubí hydrantů podzemních (bez osazení poklopů) DN 80</t>
  </si>
  <si>
    <t>https://podminky.urs.cz/item/CS_URS_2023_02/891247112</t>
  </si>
  <si>
    <t>95</t>
  </si>
  <si>
    <t>42273594</t>
  </si>
  <si>
    <t>hydrant podzemní DN 80 PN 16 dvojitý uzávěr krycí v 1500mm</t>
  </si>
  <si>
    <t>-1163779428</t>
  </si>
  <si>
    <t>hydrant podzemní DN 80 PN 16 dvojitý uzávěr s koulí krycí v 1500mm</t>
  </si>
  <si>
    <t>96</t>
  </si>
  <si>
    <t>1071801305</t>
  </si>
  <si>
    <t>Odvzdušňovací ventil zakopávací  DN 80, výška 1305</t>
  </si>
  <si>
    <t>-1073780880</t>
  </si>
  <si>
    <t>97</t>
  </si>
  <si>
    <t>891391112</t>
  </si>
  <si>
    <t>Montáž vodovodních šoupátek otevřený výkop DN 400</t>
  </si>
  <si>
    <t>1299477864</t>
  </si>
  <si>
    <t>Montáž vodovodních armatur na potrubí šoupátek nebo klapek uzavíracích v otevřeném výkopu nebo v šachtách s osazením zemní soupravy (bez poklopů) DN 400</t>
  </si>
  <si>
    <t>https://podminky.urs.cz/item/CS_URS_2023_02/891391112</t>
  </si>
  <si>
    <t>98</t>
  </si>
  <si>
    <t>42221311</t>
  </si>
  <si>
    <t>šoupátko pitná voda litina GGG 50 krátká stavební dl PN10/16 DN 400x310mm</t>
  </si>
  <si>
    <t>-440591166</t>
  </si>
  <si>
    <t>99</t>
  </si>
  <si>
    <t>950260000005</t>
  </si>
  <si>
    <t>SOUPRAVA ZEMNÍ TELESKOPICKÁ 400 (1,7-2,9m)</t>
  </si>
  <si>
    <t>387476082</t>
  </si>
  <si>
    <t>100</t>
  </si>
  <si>
    <t>892421111</t>
  </si>
  <si>
    <t>Tlaková zkouška vodou potrubí DN 400 nebo 500</t>
  </si>
  <si>
    <t>1159709167</t>
  </si>
  <si>
    <t>Tlakové zkoušky vodou na potrubí DN 400 nebo 500</t>
  </si>
  <si>
    <t>https://podminky.urs.cz/item/CS_URS_2023_02/892421111</t>
  </si>
  <si>
    <t>470</t>
  </si>
  <si>
    <t>101</t>
  </si>
  <si>
    <t>892423122</t>
  </si>
  <si>
    <t>Proplach a dezinfekce vodovodního potrubí DN 400 nebo 500</t>
  </si>
  <si>
    <t>130723345</t>
  </si>
  <si>
    <t>https://podminky.urs.cz/item/CS_URS_2023_02/892423122</t>
  </si>
  <si>
    <t>102</t>
  </si>
  <si>
    <t>892442111</t>
  </si>
  <si>
    <t>Zabezpečení konců potrubí DN přes 300 do 600 při tlakových zkouškách vodou</t>
  </si>
  <si>
    <t>-1414554375</t>
  </si>
  <si>
    <t>Tlakové zkoušky vodou zabezpečení konců potrubí při tlakových zkouškách DN přes 300 do 600</t>
  </si>
  <si>
    <t>https://podminky.urs.cz/item/CS_URS_2023_02/892442111</t>
  </si>
  <si>
    <t>103</t>
  </si>
  <si>
    <t>894410303</t>
  </si>
  <si>
    <t>Osazení betonových dílců pro kanalizační šachty DN 1200 deska zákrytová</t>
  </si>
  <si>
    <t>1031758048</t>
  </si>
  <si>
    <t>Osazení betonových dílců šachet kanalizačních deska zákrytová DN 1200</t>
  </si>
  <si>
    <t>https://podminky.urs.cz/item/CS_URS_2023_02/894410303</t>
  </si>
  <si>
    <t>104</t>
  </si>
  <si>
    <t>59225780</t>
  </si>
  <si>
    <t>deska betonová zákrytová na skruž půlená 118x7,5cm</t>
  </si>
  <si>
    <t>2022417082</t>
  </si>
  <si>
    <t>105</t>
  </si>
  <si>
    <t>894411311</t>
  </si>
  <si>
    <t>Osazení betonových nebo železobetonových dílců pro šachty skruží rovných</t>
  </si>
  <si>
    <t>-1767813927</t>
  </si>
  <si>
    <t>https://podminky.urs.cz/item/CS_URS_2023_02/894411311</t>
  </si>
  <si>
    <t>106</t>
  </si>
  <si>
    <t>59224067</t>
  </si>
  <si>
    <t>skruž betonová DN 1000x500, 100x50x12cm</t>
  </si>
  <si>
    <t>1406339932</t>
  </si>
  <si>
    <t>107</t>
  </si>
  <si>
    <t>899401112</t>
  </si>
  <si>
    <t>Osazení poklopů litinových šoupátkových</t>
  </si>
  <si>
    <t>-1976932440</t>
  </si>
  <si>
    <t>https://podminky.urs.cz/item/CS_URS_2023_02/899401112</t>
  </si>
  <si>
    <t>108</t>
  </si>
  <si>
    <t>42291352</t>
  </si>
  <si>
    <t>poklop litinový šoupátkový pro zemní soupravy osazení do terénu a do vozovky</t>
  </si>
  <si>
    <t>-1461513106</t>
  </si>
  <si>
    <t>109</t>
  </si>
  <si>
    <t>42210050</t>
  </si>
  <si>
    <t>deska podkladová uličního poklopu litinového šoupatového</t>
  </si>
  <si>
    <t>-1974563562</t>
  </si>
  <si>
    <t>110</t>
  </si>
  <si>
    <t>899401113</t>
  </si>
  <si>
    <t>Osazení poklopů litinových hydrantových</t>
  </si>
  <si>
    <t>-1574714821</t>
  </si>
  <si>
    <t>https://podminky.urs.cz/item/CS_URS_2023_02/899401113</t>
  </si>
  <si>
    <t>111</t>
  </si>
  <si>
    <t>42291452</t>
  </si>
  <si>
    <t>poklop litinový hydrantový DN 80</t>
  </si>
  <si>
    <t>-1380896287</t>
  </si>
  <si>
    <t>112</t>
  </si>
  <si>
    <t>179000000000</t>
  </si>
  <si>
    <t>POKLOP ODVZDUŠŇOVACÍ HYDRANTY</t>
  </si>
  <si>
    <t>809722794</t>
  </si>
  <si>
    <t>113</t>
  </si>
  <si>
    <t>56230638</t>
  </si>
  <si>
    <t>deska podkladová uličního poklopu plastového hydrantového</t>
  </si>
  <si>
    <t>1347321611</t>
  </si>
  <si>
    <t>114</t>
  </si>
  <si>
    <t>899623161</t>
  </si>
  <si>
    <t>Obetonování potrubí nebo zdiva stok betonem prostým tř. C 20/25 v otevřeném výkopu</t>
  </si>
  <si>
    <t>1002858871</t>
  </si>
  <si>
    <t>Obetonování potrubí nebo zdiva stok betonem prostým v otevřeném výkopu, betonem tř. C 20/25</t>
  </si>
  <si>
    <t>https://podminky.urs.cz/item/CS_URS_2023_02/899623161</t>
  </si>
  <si>
    <t xml:space="preserve">pro ocelovou chráničku dl.7m </t>
  </si>
  <si>
    <t>115</t>
  </si>
  <si>
    <t>899713111</t>
  </si>
  <si>
    <t>Orientační tabulky na sloupku betonovém nebo ocelovém</t>
  </si>
  <si>
    <t>1248865416</t>
  </si>
  <si>
    <t>Orientační tabulky na vodovodních a kanalizačních řadech na sloupku ocelovém nebo betonovém</t>
  </si>
  <si>
    <t>https://podminky.urs.cz/item/CS_URS_2023_02/899713111</t>
  </si>
  <si>
    <t>116</t>
  </si>
  <si>
    <t>899713111R</t>
  </si>
  <si>
    <t>Orientační sloupk ocelový</t>
  </si>
  <si>
    <t>1869191368</t>
  </si>
  <si>
    <t>117</t>
  </si>
  <si>
    <t>899721112</t>
  </si>
  <si>
    <t>Signalizační vodič DN přes 150 mm na potrubí CY6</t>
  </si>
  <si>
    <t>-642765283</t>
  </si>
  <si>
    <t>Signalizační vodič na potrubí DN nad 150 mm</t>
  </si>
  <si>
    <t>https://podminky.urs.cz/item/CS_URS_2023_02/899721112</t>
  </si>
  <si>
    <t>409*1,02</t>
  </si>
  <si>
    <t>118</t>
  </si>
  <si>
    <t>899722112</t>
  </si>
  <si>
    <t>Krytí potrubí z plastů výstražnou fólií z PVC 25 cm</t>
  </si>
  <si>
    <t>-2067624903</t>
  </si>
  <si>
    <t>Krytí potrubí z plastů výstražnou fólií z PVC šířky 25 cm</t>
  </si>
  <si>
    <t>https://podminky.urs.cz/item/CS_URS_2023_02/899722112</t>
  </si>
  <si>
    <t>2 x folie 25cm</t>
  </si>
  <si>
    <t>389*2</t>
  </si>
  <si>
    <t>119</t>
  </si>
  <si>
    <t>R8001</t>
  </si>
  <si>
    <t>Příplatek ze nerezový spojovací materiál - přírubový spoj DN400</t>
  </si>
  <si>
    <t>-160382594</t>
  </si>
  <si>
    <t>120</t>
  </si>
  <si>
    <t>R8002</t>
  </si>
  <si>
    <t>Příplatek ze nerezový spojovací materiál - přírubový spoj DN80</t>
  </si>
  <si>
    <t>-740610629</t>
  </si>
  <si>
    <t>121</t>
  </si>
  <si>
    <t>R8003</t>
  </si>
  <si>
    <t>Izolační bandáž přírubového spoje</t>
  </si>
  <si>
    <t>-402545828</t>
  </si>
  <si>
    <t>122</t>
  </si>
  <si>
    <t>R8005</t>
  </si>
  <si>
    <t xml:space="preserve">Příslušenství pro tlakovou zkoušku D+M </t>
  </si>
  <si>
    <t>soubor</t>
  </si>
  <si>
    <t>1852803754</t>
  </si>
  <si>
    <t>spojka jištěná hrdlo/příruba DN400</t>
  </si>
  <si>
    <t>X příruba DN400</t>
  </si>
  <si>
    <t>navrtávací pas 400/80</t>
  </si>
  <si>
    <t>šoupě s kolečkem DN80</t>
  </si>
  <si>
    <t>PE hadice d90 10m</t>
  </si>
  <si>
    <t>Ostatní konstrukce a práce, bourání</t>
  </si>
  <si>
    <t>123</t>
  </si>
  <si>
    <t>916231213</t>
  </si>
  <si>
    <t>Osazení chodníkového obrubníku betonového stojatého s boční opěrou do lože z betonu prostého</t>
  </si>
  <si>
    <t>-1266181103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</si>
  <si>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</si>
  <si>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</si>
  <si>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124</t>
  </si>
  <si>
    <t>919112212</t>
  </si>
  <si>
    <t>Řezání spár pro vytvoření komůrky š 10 mm hl 20 mm pro těsnící zálivku v živičném krytu</t>
  </si>
  <si>
    <t>2055308870</t>
  </si>
  <si>
    <t>Řezání dilatačních spár v živičném krytu vytvoření komůrky pro těsnící zálivku šířky 10 mm, hloubky 20 mm</t>
  </si>
  <si>
    <t>https://podminky.urs.cz/item/CS_URS_2023_02/919112212</t>
  </si>
  <si>
    <t>1,5+4+1,5</t>
  </si>
  <si>
    <t>125</t>
  </si>
  <si>
    <t>919121212</t>
  </si>
  <si>
    <t>Těsnění spár zálivkou za studena pro komůrky š 10 mm hl 20 mm bez těsnicího profilu</t>
  </si>
  <si>
    <t>1964975415</t>
  </si>
  <si>
    <t>Utěsnění dilatačních spár zálivkou za studena v cementobetonovém nebo živičném krytu včetně adhezního nátěru bez těsnicího profilu pod zálivkou, pro komůrky šířky 10 mm, hloubky 20 mm</t>
  </si>
  <si>
    <t>https://podminky.urs.cz/item/CS_URS_2023_02/919121212</t>
  </si>
  <si>
    <t>126</t>
  </si>
  <si>
    <t>919735112</t>
  </si>
  <si>
    <t>Řezání stávajícího živičného krytu hl přes 50 do 100 mm</t>
  </si>
  <si>
    <t>-319161030</t>
  </si>
  <si>
    <t>Řezání stávajícího živičného krytu nebo podkladu hloubky přes 50 do 100 mm</t>
  </si>
  <si>
    <t>https://podminky.urs.cz/item/CS_URS_2023_02/919735112</t>
  </si>
  <si>
    <t>127</t>
  </si>
  <si>
    <t>979024442</t>
  </si>
  <si>
    <t>Očištění vybouraných obrubníků a krajníků chodníkových</t>
  </si>
  <si>
    <t>1566837403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</si>
  <si>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</si>
  <si>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https://podminky.urs.cz/item/CS_URS_2023_02/979024442</t>
  </si>
  <si>
    <t>997</t>
  </si>
  <si>
    <t>Přesun sutě</t>
  </si>
  <si>
    <t>128</t>
  </si>
  <si>
    <t>997221551</t>
  </si>
  <si>
    <t>Vodorovná doprava suti ze sypkých materiálů do 1 km</t>
  </si>
  <si>
    <t>572893595</t>
  </si>
  <si>
    <t>Vodorovná doprava suti bez naložení, ale se složením a s hrubým urovnáním ze sypkých materiálů, na vzdálenost do 1 km</t>
  </si>
  <si>
    <t>https://podminky.urs.cz/item/CS_URS_2023_02/997221551</t>
  </si>
  <si>
    <t>3,02</t>
  </si>
  <si>
    <t>129</t>
  </si>
  <si>
    <t>997221569</t>
  </si>
  <si>
    <t>Příplatek ZKD 1 km u vodorovné dopravy suti z kusových materiálů</t>
  </si>
  <si>
    <t>1599635523</t>
  </si>
  <si>
    <t>Vodorovná doprava suti bez naložení, ale se složením a s hrubým urovnáním Příplatek k ceně za každý další i započatý 1 km přes 1 km</t>
  </si>
  <si>
    <t>https://podminky.urs.cz/item/CS_URS_2023_02/997221569</t>
  </si>
  <si>
    <t>3,02*14</t>
  </si>
  <si>
    <t>130</t>
  </si>
  <si>
    <t>997221611</t>
  </si>
  <si>
    <t>Nakládání suti na dopravní prostředky pro vodorovnou dopravu</t>
  </si>
  <si>
    <t>-1214107485</t>
  </si>
  <si>
    <t>Nakládání na dopravní prostředky pro vodorovnou dopravu suti</t>
  </si>
  <si>
    <t>https://podminky.urs.cz/item/CS_URS_2023_02/997221611</t>
  </si>
  <si>
    <t>131</t>
  </si>
  <si>
    <t>997221873</t>
  </si>
  <si>
    <t>Poplatek za uložení na recyklační skládce (skládkovné) stavebního odpadu zeminy a kamení zatříděného do Katalogu odpadů pod kódem 17 05 04</t>
  </si>
  <si>
    <t>-632286208</t>
  </si>
  <si>
    <t>https://podminky.urs.cz/item/CS_URS_2023_02/997221873</t>
  </si>
  <si>
    <t>1,74</t>
  </si>
  <si>
    <t>132</t>
  </si>
  <si>
    <t>997221875</t>
  </si>
  <si>
    <t>Poplatek za uložení na recyklační skládce (skládkovné) stavebního odpadu asfaltového bez obsahu dehtu zatříděného do Katalogu odpadů pod kódem 17 03 02</t>
  </si>
  <si>
    <t>1555013143</t>
  </si>
  <si>
    <t>Poplatek za uložení stavebního odpadu na recyklační skládce (skládkovné) asfaltového bez obsahu dehtu zatříděného do Katalogu odpadů pod kódem 17 03 02</t>
  </si>
  <si>
    <t>https://podminky.urs.cz/item/CS_URS_2023_02/997221875</t>
  </si>
  <si>
    <t>1,28</t>
  </si>
  <si>
    <t>998</t>
  </si>
  <si>
    <t>Přesun hmot</t>
  </si>
  <si>
    <t>133</t>
  </si>
  <si>
    <t>998273102</t>
  </si>
  <si>
    <t>Přesun hmot pro trubní vedení z trub litinových otevřený výkop</t>
  </si>
  <si>
    <t>-1568662675</t>
  </si>
  <si>
    <t>Přesun hmot pro trubní vedení hloubené z trub litinových pro vodovody nebo kanalizace v otevřeném výkopu dopravní vzdálenost do 15 m</t>
  </si>
  <si>
    <t>https://podminky.urs.cz/item/CS_URS_2023_02/998273102</t>
  </si>
  <si>
    <t>Práce a dodávky M</t>
  </si>
  <si>
    <t>23-M</t>
  </si>
  <si>
    <t>Montáže potrubí</t>
  </si>
  <si>
    <t>134</t>
  </si>
  <si>
    <t>230202060</t>
  </si>
  <si>
    <t>Nasunutí potrubní sekce ocelové průměru přes 377 do 426 mm do chráničky</t>
  </si>
  <si>
    <t>1625678889</t>
  </si>
  <si>
    <t>Nasunutí potrubní sekce do chráničky nasouvané potrubí ocelové D přes 377 do 426 mm</t>
  </si>
  <si>
    <t>https://podminky.urs.cz/item/CS_URS_2023_02/230202060</t>
  </si>
  <si>
    <t>20+7</t>
  </si>
  <si>
    <t>135</t>
  </si>
  <si>
    <t>28655190</t>
  </si>
  <si>
    <t>objímka kluzná typ F segment v 60mm</t>
  </si>
  <si>
    <t>256</t>
  </si>
  <si>
    <t>-1664060532</t>
  </si>
  <si>
    <t>27/1,5*6</t>
  </si>
  <si>
    <t>136</t>
  </si>
  <si>
    <t>28655127</t>
  </si>
  <si>
    <t>manžeta chráničky vč. upínací pásky 410x620mm DN 400x600</t>
  </si>
  <si>
    <t>-1891469172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</si>
  <si>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</si>
  <si>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</si>
  <si>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</si>
  <si>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</si>
  <si>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</si>
  <si>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</si>
  <si>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</si>
  <si>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</si>
  <si>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</si>
  <si>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</si>
  <si>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</si>
  <si>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012003000</t>
  </si>
  <si>
    <t>Vytyčení stávajících sítí a ověření jejich polohy</t>
  </si>
  <si>
    <t>1024</t>
  </si>
  <si>
    <t>716792161</t>
  </si>
  <si>
    <t>012103000</t>
  </si>
  <si>
    <t>Geodetické práce před výstavbou</t>
  </si>
  <si>
    <t>1821807954</t>
  </si>
  <si>
    <t>012303000</t>
  </si>
  <si>
    <t>Geodetické práce po výstavbě</t>
  </si>
  <si>
    <t>-1305684189</t>
  </si>
  <si>
    <t>013254000</t>
  </si>
  <si>
    <t>Dokumentace skutečného provedení stavby</t>
  </si>
  <si>
    <t>439971116</t>
  </si>
  <si>
    <t>013274000</t>
  </si>
  <si>
    <t>Pasportizace objektů před započetím prací</t>
  </si>
  <si>
    <t>-777938075</t>
  </si>
  <si>
    <t>013294000</t>
  </si>
  <si>
    <t>Ostatní dokumentace - dopracová realizační dokumentace, dílenské dokumentace, konstrukční výkrasy, specifikace materiálu</t>
  </si>
  <si>
    <t>-93625179</t>
  </si>
  <si>
    <t>Ostatní dokumentace - dopracová dílenské dokumentace včetně statického posouzení, konstrukční výkrasy, specifikace materiálu</t>
  </si>
  <si>
    <t>VRN3</t>
  </si>
  <si>
    <t>Zařízení staveniště</t>
  </si>
  <si>
    <t>030001100</t>
  </si>
  <si>
    <t>Zařízení staveniště - příprava, zřízení, provozování, odstranění staveniště</t>
  </si>
  <si>
    <t>-1101927784</t>
  </si>
  <si>
    <t>034303100</t>
  </si>
  <si>
    <t>Náklady na dopravní značení dle DIO</t>
  </si>
  <si>
    <t>-659307623</t>
  </si>
  <si>
    <t>034303200</t>
  </si>
  <si>
    <t>Čištění komunikací během výstavby</t>
  </si>
  <si>
    <t>1689476280</t>
  </si>
  <si>
    <t>VRN4</t>
  </si>
  <si>
    <t>Inženýrská činnost</t>
  </si>
  <si>
    <t>043134100</t>
  </si>
  <si>
    <t>Plán zásad organizace výstavby (ZOV)</t>
  </si>
  <si>
    <t>-827314443</t>
  </si>
  <si>
    <t>043154000</t>
  </si>
  <si>
    <t>Zkoušky hutnicí</t>
  </si>
  <si>
    <t>2105673705</t>
  </si>
  <si>
    <t>043203003</t>
  </si>
  <si>
    <t>Rozbor vody</t>
  </si>
  <si>
    <t>-779936883</t>
  </si>
  <si>
    <t>Rozbory celkem</t>
  </si>
  <si>
    <t>https://podminky.urs.cz/item/CS_URS_2023_02/043203003</t>
  </si>
  <si>
    <t>VRN5</t>
  </si>
  <si>
    <t>Finanční náklady</t>
  </si>
  <si>
    <t>053001000</t>
  </si>
  <si>
    <t>Náklady spojené s vyřízením požadavků orgánů a činností nutných před započetím stavby</t>
  </si>
  <si>
    <t>2016910195</t>
  </si>
  <si>
    <t xml:space="preserve">Náklady spojené s vyřízením požadavků orgánů a </t>
  </si>
  <si>
    <t>053002000</t>
  </si>
  <si>
    <t>Poplatky za vypouštění vody</t>
  </si>
  <si>
    <t>-1508493837</t>
  </si>
  <si>
    <t>Poplatky - vodné a stočné 
proplach potrubí DN400 v délce 1600m</t>
  </si>
  <si>
    <t>https://podminky.urs.cz/item/CS_URS_2023_02/053002000</t>
  </si>
  <si>
    <t>VRN6</t>
  </si>
  <si>
    <t>Územní vlivy</t>
  </si>
  <si>
    <t>060001000</t>
  </si>
  <si>
    <t>309456369</t>
  </si>
  <si>
    <t>VRN7</t>
  </si>
  <si>
    <t>Provozní vlivy</t>
  </si>
  <si>
    <t>070001000</t>
  </si>
  <si>
    <t>-1839972997</t>
  </si>
  <si>
    <t>022002000</t>
  </si>
  <si>
    <t>Dočasné provizorní přeložení cyklostezky - štěrkový povrch</t>
  </si>
  <si>
    <t>-2105225112</t>
  </si>
  <si>
    <t>Přeložení konstrukcí</t>
  </si>
  <si>
    <t>https://podminky.urs.cz/item/CS_URS_2023_02/022002000</t>
  </si>
  <si>
    <t>SEZNAM FIGUR</t>
  </si>
  <si>
    <t>Výměra</t>
  </si>
  <si>
    <t xml:space="preserve"> SO 01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</si>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</sst>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/>
  </cellStyleXfs>
  <cellXfs count="320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1" fillId="0" borderId="0" xfId="1" applyAlignment="1">
      <alignment horizontal="left" vertical="center"/>
    </xf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left" vertical="top"/>
    </xf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left" vertical="top"/>
    </xf>
    <xf numFmtId="0" fontId="6" fillId="0" borderId="0" xfId="1" applyFont="1" applyAlignment="1">
      <alignment horizontal="left" vertical="center"/>
    </xf>
    <xf numFmtId="0" fontId="7" fillId="2" borderId="0" xfId="1" applyFont="1" applyFill="1" applyAlignment="1" applyProtection="1">
      <alignment horizontal="left" vertical="center"/>
      <protection locked="0"/>
    </xf>
    <xf numFmtId="49" fontId="7" fillId="2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Alignment="1">
      <alignment horizontal="left" vertical="center" wrapText="1"/>
    </xf>
    <xf numFmtId="0" fontId="1" fillId="0" borderId="4" xfId="1" applyBorder="1"/>
    <xf numFmtId="0" fontId="1" fillId="0" borderId="0" xfId="1" applyAlignment="1">
      <alignment vertical="center"/>
    </xf>
    <xf numFmtId="0" fontId="1" fillId="0" borderId="3" xfId="1" applyBorder="1" applyAlignment="1">
      <alignment vertical="center"/>
    </xf>
    <xf numFmtId="0" fontId="10" fillId="0" borderId="5" xfId="1" applyFont="1" applyBorder="1" applyAlignment="1">
      <alignment horizontal="left" vertical="center"/>
    </xf>
    <xf numFmtId="0" fontId="1" fillId="0" borderId="5" xfId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3" xfId="1" applyFont="1" applyBorder="1" applyAlignment="1">
      <alignment vertical="center"/>
    </xf>
    <xf numFmtId="0" fontId="1" fillId="3" borderId="0" xfId="1" applyFill="1" applyAlignment="1">
      <alignment vertical="center"/>
    </xf>
    <xf numFmtId="0" fontId="12" fillId="3" borderId="6" xfId="1" applyFont="1" applyFill="1" applyBorder="1" applyAlignment="1">
      <alignment horizontal="left" vertical="center"/>
    </xf>
    <xf numFmtId="0" fontId="1" fillId="3" borderId="7" xfId="1" applyFill="1" applyBorder="1" applyAlignment="1">
      <alignment vertical="center"/>
    </xf>
    <xf numFmtId="0" fontId="12" fillId="3" borderId="7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3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165" fontId="7" fillId="0" borderId="0" xfId="1" applyNumberFormat="1" applyFont="1" applyAlignment="1">
      <alignment horizontal="left" vertical="center"/>
    </xf>
    <xf numFmtId="0" fontId="1" fillId="0" borderId="12" xfId="1" applyBorder="1" applyAlignment="1">
      <alignment vertical="center"/>
    </xf>
    <xf numFmtId="0" fontId="1" fillId="0" borderId="13" xfId="1" applyBorder="1" applyAlignment="1">
      <alignment vertical="center"/>
    </xf>
    <xf numFmtId="0" fontId="14" fillId="0" borderId="0" xfId="1" applyFont="1" applyAlignment="1">
      <alignment horizontal="left" vertical="center"/>
    </xf>
    <xf numFmtId="0" fontId="1" fillId="0" borderId="15" xfId="1" applyBorder="1" applyAlignment="1">
      <alignment vertical="center"/>
    </xf>
    <xf numFmtId="0" fontId="1" fillId="4" borderId="7" xfId="1" applyFill="1" applyBorder="1" applyAlignment="1">
      <alignment vertical="center"/>
    </xf>
    <xf numFmtId="0" fontId="15" fillId="4" borderId="8" xfId="1" applyFont="1" applyFill="1" applyBorder="1" applyAlignment="1">
      <alignment horizontal="center" vertical="center"/>
    </xf>
    <xf numFmtId="0" fontId="16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18" xfId="1" applyFont="1" applyBorder="1" applyAlignment="1">
      <alignment horizontal="center" vertical="center" wrapText="1"/>
    </xf>
    <xf numFmtId="0" fontId="1" fillId="0" borderId="11" xfId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3" xfId="1" applyFont="1" applyBorder="1" applyAlignment="1">
      <alignment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4" fontId="17" fillId="0" borderId="0" xfId="1" applyNumberFormat="1" applyFont="1" applyAlignment="1">
      <alignment vertical="center"/>
    </xf>
    <xf numFmtId="0" fontId="12" fillId="0" borderId="0" xfId="1" applyFont="1" applyAlignment="1">
      <alignment horizontal="center" vertical="center"/>
    </xf>
    <xf numFmtId="4" fontId="13" fillId="0" borderId="14" xfId="1" applyNumberFormat="1" applyFont="1" applyBorder="1" applyAlignment="1">
      <alignment vertical="center"/>
    </xf>
    <xf numFmtId="4" fontId="13" fillId="0" borderId="0" xfId="1" applyNumberFormat="1" applyFont="1" applyAlignment="1">
      <alignment vertical="center"/>
    </xf>
    <xf numFmtId="166" fontId="13" fillId="0" borderId="0" xfId="1" applyNumberFormat="1" applyFont="1" applyAlignment="1">
      <alignment vertical="center"/>
    </xf>
    <xf numFmtId="4" fontId="13" fillId="0" borderId="15" xfId="1" applyNumberFormat="1" applyFont="1" applyBorder="1" applyAlignment="1">
      <alignment vertical="center"/>
    </xf>
    <xf numFmtId="0" fontId="12" fillId="0" borderId="0" xfId="1" applyFont="1" applyAlignment="1">
      <alignment horizontal="left" vertical="center"/>
    </xf>
    <xf numFmtId="0" fontId="18" fillId="0" borderId="0" xfId="1" applyFont="1" applyAlignment="1">
      <alignment horizontal="left" vertical="center"/>
    </xf>
    <xf numFmtId="0" fontId="20" fillId="0" borderId="0" xfId="2" applyFont="1" applyAlignment="1">
      <alignment horizontal="center" vertical="center"/>
    </xf>
    <xf numFmtId="0" fontId="21" fillId="0" borderId="3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4" fontId="24" fillId="0" borderId="14" xfId="1" applyNumberFormat="1" applyFont="1" applyBorder="1" applyAlignment="1">
      <alignment vertical="center"/>
    </xf>
    <xf numFmtId="4" fontId="24" fillId="0" borderId="0" xfId="1" applyNumberFormat="1" applyFont="1" applyAlignment="1">
      <alignment vertical="center"/>
    </xf>
    <xf numFmtId="166" fontId="24" fillId="0" borderId="0" xfId="1" applyNumberFormat="1" applyFont="1" applyAlignment="1">
      <alignment vertical="center"/>
    </xf>
    <xf numFmtId="4" fontId="24" fillId="0" borderId="15" xfId="1" applyNumberFormat="1" applyFont="1" applyBorder="1" applyAlignment="1">
      <alignment vertical="center"/>
    </xf>
    <xf numFmtId="0" fontId="21" fillId="0" borderId="0" xfId="1" applyFont="1" applyAlignment="1">
      <alignment vertical="center"/>
    </xf>
    <xf numFmtId="0" fontId="21" fillId="0" borderId="0" xfId="1" applyFont="1" applyAlignment="1">
      <alignment horizontal="left" vertical="center"/>
    </xf>
    <xf numFmtId="4" fontId="24" fillId="0" borderId="19" xfId="1" applyNumberFormat="1" applyFont="1" applyBorder="1" applyAlignment="1">
      <alignment vertical="center"/>
    </xf>
    <xf numFmtId="4" fontId="24" fillId="0" borderId="20" xfId="1" applyNumberFormat="1" applyFont="1" applyBorder="1" applyAlignment="1">
      <alignment vertical="center"/>
    </xf>
    <xf numFmtId="166" fontId="24" fillId="0" borderId="20" xfId="1" applyNumberFormat="1" applyFont="1" applyBorder="1" applyAlignment="1">
      <alignment vertical="center"/>
    </xf>
    <xf numFmtId="4" fontId="24" fillId="0" borderId="21" xfId="1" applyNumberFormat="1" applyFont="1" applyBorder="1" applyAlignment="1">
      <alignment vertical="center"/>
    </xf>
    <xf numFmtId="0" fontId="25" fillId="0" borderId="0" xfId="1" applyFont="1" applyAlignment="1">
      <alignment horizontal="left" vertical="center"/>
    </xf>
    <xf numFmtId="0" fontId="26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3" xfId="1" applyBorder="1" applyAlignment="1">
      <alignment vertical="center" wrapText="1"/>
    </xf>
    <xf numFmtId="0" fontId="10" fillId="0" borderId="0" xfId="1" applyFont="1" applyAlignment="1">
      <alignment horizontal="left" vertical="center"/>
    </xf>
    <xf numFmtId="4" fontId="6" fillId="0" borderId="0" xfId="1" applyNumberFormat="1" applyFont="1" applyAlignment="1">
      <alignment vertical="center"/>
    </xf>
    <xf numFmtId="164" fontId="6" fillId="0" borderId="0" xfId="1" applyNumberFormat="1" applyFont="1" applyAlignment="1">
      <alignment horizontal="right" vertical="center"/>
    </xf>
    <xf numFmtId="0" fontId="1" fillId="4" borderId="0" xfId="1" applyFill="1" applyAlignment="1">
      <alignment vertical="center"/>
    </xf>
    <xf numFmtId="0" fontId="12" fillId="4" borderId="6" xfId="1" applyFont="1" applyFill="1" applyBorder="1" applyAlignment="1">
      <alignment horizontal="left" vertical="center"/>
    </xf>
    <xf numFmtId="0" fontId="12" fillId="4" borderId="7" xfId="1" applyFont="1" applyFill="1" applyBorder="1" applyAlignment="1">
      <alignment horizontal="right" vertical="center"/>
    </xf>
    <xf numFmtId="0" fontId="12" fillId="4" borderId="7" xfId="1" applyFont="1" applyFill="1" applyBorder="1" applyAlignment="1">
      <alignment horizontal="center" vertical="center"/>
    </xf>
    <xf numFmtId="4" fontId="12" fillId="4" borderId="7" xfId="1" applyNumberFormat="1" applyFont="1" applyFill="1" applyBorder="1" applyAlignment="1">
      <alignment vertical="center"/>
    </xf>
    <xf numFmtId="0" fontId="1" fillId="4" borderId="8" xfId="1" applyFill="1" applyBorder="1" applyAlignment="1">
      <alignment vertical="center"/>
    </xf>
    <xf numFmtId="0" fontId="15" fillId="4" borderId="0" xfId="1" applyFont="1" applyFill="1" applyAlignment="1">
      <alignment horizontal="left" vertical="center"/>
    </xf>
    <xf numFmtId="0" fontId="15" fillId="4" borderId="0" xfId="1" applyFont="1" applyFill="1" applyAlignment="1">
      <alignment horizontal="right" vertical="center"/>
    </xf>
    <xf numFmtId="0" fontId="27" fillId="0" borderId="0" xfId="1" applyFont="1" applyAlignment="1">
      <alignment horizontal="left" vertical="center"/>
    </xf>
    <xf numFmtId="0" fontId="28" fillId="0" borderId="0" xfId="1" applyFont="1" applyAlignment="1">
      <alignment vertical="center"/>
    </xf>
    <xf numFmtId="0" fontId="28" fillId="0" borderId="3" xfId="1" applyFont="1" applyBorder="1" applyAlignment="1">
      <alignment vertical="center"/>
    </xf>
    <xf numFmtId="0" fontId="28" fillId="0" borderId="20" xfId="1" applyFont="1" applyBorder="1" applyAlignment="1">
      <alignment horizontal="left" vertical="center"/>
    </xf>
    <xf numFmtId="0" fontId="28" fillId="0" borderId="20" xfId="1" applyFont="1" applyBorder="1" applyAlignment="1">
      <alignment vertical="center"/>
    </xf>
    <xf numFmtId="4" fontId="28" fillId="0" borderId="20" xfId="1" applyNumberFormat="1" applyFont="1" applyBorder="1" applyAlignment="1">
      <alignment vertical="center"/>
    </xf>
    <xf numFmtId="0" fontId="29" fillId="0" borderId="0" xfId="1" applyFont="1" applyAlignment="1">
      <alignment vertical="center"/>
    </xf>
    <xf numFmtId="0" fontId="29" fillId="0" borderId="3" xfId="1" applyFont="1" applyBorder="1" applyAlignment="1">
      <alignment vertical="center"/>
    </xf>
    <xf numFmtId="0" fontId="29" fillId="0" borderId="20" xfId="1" applyFont="1" applyBorder="1" applyAlignment="1">
      <alignment horizontal="left" vertical="center"/>
    </xf>
    <xf numFmtId="0" fontId="29" fillId="0" borderId="20" xfId="1" applyFont="1" applyBorder="1" applyAlignment="1">
      <alignment vertical="center"/>
    </xf>
    <xf numFmtId="4" fontId="29" fillId="0" borderId="20" xfId="1" applyNumberFormat="1" applyFont="1" applyBorder="1" applyAlignment="1">
      <alignment vertical="center"/>
    </xf>
    <xf numFmtId="0" fontId="1" fillId="0" borderId="0" xfId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5" fillId="4" borderId="16" xfId="1" applyFont="1" applyFill="1" applyBorder="1" applyAlignment="1">
      <alignment horizontal="center" vertical="center" wrapText="1"/>
    </xf>
    <xf numFmtId="0" fontId="15" fillId="4" borderId="17" xfId="1" applyFont="1" applyFill="1" applyBorder="1" applyAlignment="1">
      <alignment horizontal="center" vertical="center" wrapText="1"/>
    </xf>
    <xf numFmtId="0" fontId="15" fillId="4" borderId="18" xfId="1" applyFont="1" applyFill="1" applyBorder="1" applyAlignment="1">
      <alignment horizontal="center" vertical="center" wrapText="1"/>
    </xf>
    <xf numFmtId="0" fontId="15" fillId="4" borderId="0" xfId="1" applyFont="1" applyFill="1" applyAlignment="1">
      <alignment horizontal="center" vertical="center" wrapText="1"/>
    </xf>
    <xf numFmtId="4" fontId="17" fillId="0" borderId="0" xfId="1" applyNumberFormat="1" applyFont="1"/>
    <xf numFmtId="166" fontId="30" fillId="0" borderId="12" xfId="1" applyNumberFormat="1" applyFont="1" applyBorder="1"/>
    <xf numFmtId="166" fontId="30" fillId="0" borderId="13" xfId="1" applyNumberFormat="1" applyFont="1" applyBorder="1"/>
    <xf numFmtId="4" fontId="31" fillId="0" borderId="0" xfId="1" applyNumberFormat="1" applyFont="1" applyAlignment="1">
      <alignment vertical="center"/>
    </xf>
    <xf numFmtId="0" fontId="32" fillId="0" borderId="0" xfId="1" applyFont="1"/>
    <xf numFmtId="0" fontId="32" fillId="0" borderId="3" xfId="1" applyFont="1" applyBorder="1"/>
    <xf numFmtId="0" fontId="32" fillId="0" borderId="0" xfId="1" applyFont="1" applyAlignment="1">
      <alignment horizontal="left"/>
    </xf>
    <xf numFmtId="0" fontId="28" fillId="0" borderId="0" xfId="1" applyFont="1" applyAlignment="1">
      <alignment horizontal="left"/>
    </xf>
    <xf numFmtId="0" fontId="32" fillId="0" borderId="0" xfId="1" applyFont="1" applyProtection="1">
      <protection locked="0"/>
    </xf>
    <xf numFmtId="4" fontId="28" fillId="0" borderId="0" xfId="1" applyNumberFormat="1" applyFont="1"/>
    <xf numFmtId="0" fontId="32" fillId="0" borderId="14" xfId="1" applyFont="1" applyBorder="1"/>
    <xf numFmtId="166" fontId="32" fillId="0" borderId="0" xfId="1" applyNumberFormat="1" applyFont="1"/>
    <xf numFmtId="166" fontId="32" fillId="0" borderId="15" xfId="1" applyNumberFormat="1" applyFont="1" applyBorder="1"/>
    <xf numFmtId="0" fontId="32" fillId="0" borderId="0" xfId="1" applyFont="1" applyAlignment="1">
      <alignment horizontal="center"/>
    </xf>
    <xf numFmtId="4" fontId="32" fillId="0" borderId="0" xfId="1" applyNumberFormat="1" applyFont="1" applyAlignment="1">
      <alignment vertical="center"/>
    </xf>
    <xf numFmtId="0" fontId="29" fillId="0" borderId="0" xfId="1" applyFont="1" applyAlignment="1">
      <alignment horizontal="left"/>
    </xf>
    <xf numFmtId="4" fontId="29" fillId="0" borderId="0" xfId="1" applyNumberFormat="1" applyFont="1"/>
    <xf numFmtId="0" fontId="15" fillId="0" borderId="22" xfId="1" applyFont="1" applyBorder="1" applyAlignment="1">
      <alignment horizontal="center" vertical="center"/>
    </xf>
    <xf numFmtId="49" fontId="15" fillId="0" borderId="22" xfId="1" applyNumberFormat="1" applyFont="1" applyBorder="1" applyAlignment="1">
      <alignment horizontal="left" vertical="center" wrapText="1"/>
    </xf>
    <xf numFmtId="0" fontId="15" fillId="0" borderId="22" xfId="1" applyFont="1" applyBorder="1" applyAlignment="1">
      <alignment horizontal="left" vertical="center" wrapText="1"/>
    </xf>
    <xf numFmtId="0" fontId="15" fillId="0" borderId="22" xfId="1" applyFont="1" applyBorder="1" applyAlignment="1">
      <alignment horizontal="center" vertical="center" wrapText="1"/>
    </xf>
    <xf numFmtId="167" fontId="15" fillId="0" borderId="22" xfId="1" applyNumberFormat="1" applyFont="1" applyBorder="1" applyAlignment="1">
      <alignment vertical="center"/>
    </xf>
    <xf numFmtId="4" fontId="15" fillId="2" borderId="22" xfId="1" applyNumberFormat="1" applyFont="1" applyFill="1" applyBorder="1" applyAlignment="1" applyProtection="1">
      <alignment vertical="center"/>
      <protection locked="0"/>
    </xf>
    <xf numFmtId="4" fontId="15" fillId="0" borderId="22" xfId="1" applyNumberFormat="1" applyFont="1" applyBorder="1" applyAlignment="1">
      <alignment vertical="center"/>
    </xf>
    <xf numFmtId="0" fontId="1" fillId="0" borderId="22" xfId="1" applyBorder="1" applyAlignment="1">
      <alignment vertical="center"/>
    </xf>
    <xf numFmtId="0" fontId="16" fillId="2" borderId="14" xfId="1" applyFont="1" applyFill="1" applyBorder="1" applyAlignment="1" applyProtection="1">
      <alignment horizontal="left" vertical="center"/>
      <protection locked="0"/>
    </xf>
    <xf numFmtId="0" fontId="16" fillId="0" borderId="0" xfId="1" applyFont="1" applyAlignment="1">
      <alignment horizontal="center" vertical="center"/>
    </xf>
    <xf numFmtId="166" fontId="16" fillId="0" borderId="0" xfId="1" applyNumberFormat="1" applyFont="1" applyAlignment="1">
      <alignment vertical="center"/>
    </xf>
    <xf numFmtId="166" fontId="16" fillId="0" borderId="15" xfId="1" applyNumberFormat="1" applyFont="1" applyBorder="1" applyAlignment="1">
      <alignment vertical="center"/>
    </xf>
    <xf numFmtId="0" fontId="15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0" fontId="33" fillId="0" borderId="0" xfId="1" applyFont="1" applyAlignment="1">
      <alignment horizontal="left" vertical="center"/>
    </xf>
    <xf numFmtId="0" fontId="34" fillId="0" borderId="0" xfId="1" applyFont="1" applyAlignment="1">
      <alignment horizontal="left" vertical="center" wrapText="1"/>
    </xf>
    <xf numFmtId="0" fontId="1" fillId="0" borderId="0" xfId="1" applyAlignment="1" applyProtection="1">
      <alignment vertical="center"/>
      <protection locked="0"/>
    </xf>
    <xf numFmtId="0" fontId="1" fillId="0" borderId="14" xfId="1" applyBorder="1" applyAlignment="1">
      <alignment vertical="center"/>
    </xf>
    <xf numFmtId="0" fontId="35" fillId="0" borderId="0" xfId="1" applyFont="1" applyAlignment="1">
      <alignment horizontal="left" vertical="center"/>
    </xf>
    <xf numFmtId="0" fontId="36" fillId="0" borderId="0" xfId="2" applyFont="1" applyAlignment="1" applyProtection="1">
      <alignment vertical="center" wrapText="1"/>
    </xf>
    <xf numFmtId="0" fontId="37" fillId="0" borderId="0" xfId="1" applyFont="1" applyAlignment="1">
      <alignment vertical="center" wrapText="1"/>
    </xf>
    <xf numFmtId="0" fontId="38" fillId="0" borderId="0" xfId="1" applyFont="1" applyAlignment="1">
      <alignment vertical="center"/>
    </xf>
    <xf numFmtId="0" fontId="38" fillId="0" borderId="3" xfId="1" applyFont="1" applyBorder="1" applyAlignment="1">
      <alignment vertical="center"/>
    </xf>
    <xf numFmtId="0" fontId="38" fillId="0" borderId="0" xfId="1" applyFont="1" applyAlignment="1">
      <alignment horizontal="left" vertical="center"/>
    </xf>
    <xf numFmtId="0" fontId="38" fillId="0" borderId="0" xfId="1" applyFont="1" applyAlignment="1">
      <alignment horizontal="left" vertical="center" wrapText="1"/>
    </xf>
    <xf numFmtId="0" fontId="38" fillId="0" borderId="0" xfId="1" applyFont="1" applyAlignment="1" applyProtection="1">
      <alignment vertical="center"/>
      <protection locked="0"/>
    </xf>
    <xf numFmtId="0" fontId="38" fillId="0" borderId="14" xfId="1" applyFont="1" applyBorder="1" applyAlignment="1">
      <alignment vertical="center"/>
    </xf>
    <xf numFmtId="0" fontId="38" fillId="0" borderId="15" xfId="1" applyFont="1" applyBorder="1" applyAlignment="1">
      <alignment vertical="center"/>
    </xf>
    <xf numFmtId="0" fontId="39" fillId="0" borderId="0" xfId="1" applyFont="1" applyAlignment="1">
      <alignment vertical="center"/>
    </xf>
    <xf numFmtId="0" fontId="39" fillId="0" borderId="3" xfId="1" applyFont="1" applyBorder="1" applyAlignment="1">
      <alignment vertical="center"/>
    </xf>
    <xf numFmtId="0" fontId="39" fillId="0" borderId="0" xfId="1" applyFont="1" applyAlignment="1">
      <alignment horizontal="left" vertical="center"/>
    </xf>
    <xf numFmtId="0" fontId="39" fillId="0" borderId="0" xfId="1" applyFont="1" applyAlignment="1">
      <alignment horizontal="left" vertical="center" wrapText="1"/>
    </xf>
    <xf numFmtId="167" fontId="39" fillId="0" borderId="0" xfId="1" applyNumberFormat="1" applyFont="1" applyAlignment="1">
      <alignment vertical="center"/>
    </xf>
    <xf numFmtId="0" fontId="39" fillId="0" borderId="0" xfId="1" applyFont="1" applyAlignment="1" applyProtection="1">
      <alignment vertical="center"/>
      <protection locked="0"/>
    </xf>
    <xf numFmtId="0" fontId="39" fillId="0" borderId="14" xfId="1" applyFont="1" applyBorder="1" applyAlignment="1">
      <alignment vertical="center"/>
    </xf>
    <xf numFmtId="0" fontId="39" fillId="0" borderId="15" xfId="1" applyFont="1" applyBorder="1" applyAlignment="1">
      <alignment vertical="center"/>
    </xf>
    <xf numFmtId="0" fontId="40" fillId="0" borderId="0" xfId="1" applyFont="1" applyAlignment="1">
      <alignment vertical="center"/>
    </xf>
    <xf numFmtId="0" fontId="40" fillId="0" borderId="3" xfId="1" applyFont="1" applyBorder="1" applyAlignment="1">
      <alignment vertical="center"/>
    </xf>
    <xf numFmtId="0" fontId="40" fillId="0" borderId="0" xfId="1" applyFont="1" applyAlignment="1">
      <alignment horizontal="left" vertical="center"/>
    </xf>
    <xf numFmtId="0" fontId="40" fillId="0" borderId="0" xfId="1" applyFont="1" applyAlignment="1">
      <alignment horizontal="left" vertical="center" wrapText="1"/>
    </xf>
    <xf numFmtId="167" fontId="40" fillId="0" borderId="0" xfId="1" applyNumberFormat="1" applyFont="1" applyAlignment="1">
      <alignment vertical="center"/>
    </xf>
    <xf numFmtId="0" fontId="40" fillId="0" borderId="0" xfId="1" applyFont="1" applyAlignment="1" applyProtection="1">
      <alignment vertical="center"/>
      <protection locked="0"/>
    </xf>
    <xf numFmtId="0" fontId="40" fillId="0" borderId="14" xfId="1" applyFont="1" applyBorder="1" applyAlignment="1">
      <alignment vertical="center"/>
    </xf>
    <xf numFmtId="0" fontId="40" fillId="0" borderId="15" xfId="1" applyFont="1" applyBorder="1" applyAlignment="1">
      <alignment vertical="center"/>
    </xf>
    <xf numFmtId="0" fontId="41" fillId="0" borderId="22" xfId="1" applyFont="1" applyBorder="1" applyAlignment="1">
      <alignment horizontal="center" vertical="center"/>
    </xf>
    <xf numFmtId="49" fontId="41" fillId="0" borderId="22" xfId="1" applyNumberFormat="1" applyFont="1" applyBorder="1" applyAlignment="1">
      <alignment horizontal="left" vertical="center" wrapText="1"/>
    </xf>
    <xf numFmtId="0" fontId="41" fillId="0" borderId="22" xfId="1" applyFont="1" applyBorder="1" applyAlignment="1">
      <alignment horizontal="left" vertical="center" wrapText="1"/>
    </xf>
    <xf numFmtId="0" fontId="41" fillId="0" borderId="22" xfId="1" applyFont="1" applyBorder="1" applyAlignment="1">
      <alignment horizontal="center" vertical="center" wrapText="1"/>
    </xf>
    <xf numFmtId="167" fontId="41" fillId="0" borderId="22" xfId="1" applyNumberFormat="1" applyFont="1" applyBorder="1" applyAlignment="1">
      <alignment vertical="center"/>
    </xf>
    <xf numFmtId="4" fontId="41" fillId="2" borderId="22" xfId="1" applyNumberFormat="1" applyFont="1" applyFill="1" applyBorder="1" applyAlignment="1" applyProtection="1">
      <alignment vertical="center"/>
      <protection locked="0"/>
    </xf>
    <xf numFmtId="4" fontId="41" fillId="0" borderId="22" xfId="1" applyNumberFormat="1" applyFont="1" applyBorder="1" applyAlignment="1">
      <alignment vertical="center"/>
    </xf>
    <xf numFmtId="0" fontId="42" fillId="0" borderId="22" xfId="1" applyFont="1" applyBorder="1" applyAlignment="1">
      <alignment vertical="center"/>
    </xf>
    <xf numFmtId="0" fontId="42" fillId="0" borderId="3" xfId="1" applyFont="1" applyBorder="1" applyAlignment="1">
      <alignment vertical="center"/>
    </xf>
    <xf numFmtId="0" fontId="41" fillId="2" borderId="14" xfId="1" applyFont="1" applyFill="1" applyBorder="1" applyAlignment="1" applyProtection="1">
      <alignment horizontal="left" vertical="center"/>
      <protection locked="0"/>
    </xf>
    <xf numFmtId="0" fontId="41" fillId="0" borderId="0" xfId="1" applyFont="1" applyAlignment="1">
      <alignment horizontal="center" vertical="center"/>
    </xf>
    <xf numFmtId="0" fontId="39" fillId="0" borderId="19" xfId="1" applyFont="1" applyBorder="1" applyAlignment="1">
      <alignment vertical="center"/>
    </xf>
    <xf numFmtId="0" fontId="39" fillId="0" borderId="20" xfId="1" applyFont="1" applyBorder="1" applyAlignment="1">
      <alignment vertical="center"/>
    </xf>
    <xf numFmtId="0" fontId="39" fillId="0" borderId="21" xfId="1" applyFont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 applyAlignment="1">
      <alignment vertical="center"/>
    </xf>
    <xf numFmtId="0" fontId="12" fillId="0" borderId="0" xfId="1" applyFont="1" applyAlignment="1">
      <alignment horizontal="left" vertical="center" wrapText="1"/>
    </xf>
    <xf numFmtId="0" fontId="43" fillId="0" borderId="16" xfId="1" applyFont="1" applyBorder="1" applyAlignment="1">
      <alignment horizontal="left" vertical="center" wrapText="1"/>
    </xf>
    <xf numFmtId="0" fontId="43" fillId="0" borderId="22" xfId="1" applyFont="1" applyBorder="1" applyAlignment="1">
      <alignment horizontal="left" vertical="center" wrapText="1"/>
    </xf>
    <xf numFmtId="0" fontId="43" fillId="0" borderId="22" xfId="1" applyFont="1" applyBorder="1" applyAlignment="1">
      <alignment horizontal="left" vertical="center"/>
    </xf>
    <xf numFmtId="167" fontId="43" fillId="0" borderId="18" xfId="1" applyNumberFormat="1" applyFont="1" applyBorder="1" applyAlignment="1">
      <alignment vertical="center"/>
    </xf>
    <xf numFmtId="0" fontId="1" fillId="0" borderId="0" xfId="1" applyAlignment="1">
      <alignment horizontal="left" vertical="center" wrapText="1"/>
    </xf>
    <xf numFmtId="167" fontId="1" fillId="0" borderId="0" xfId="1" applyNumberFormat="1" applyAlignment="1">
      <alignment vertical="center"/>
    </xf>
    <xf numFmtId="0" fontId="31" fillId="0" borderId="0" xfId="1" applyFont="1" applyAlignment="1">
      <alignment horizontal="left" vertical="center"/>
    </xf>
    <xf numFmtId="0" fontId="44" fillId="0" borderId="23" xfId="1" applyFont="1" applyBorder="1" applyAlignment="1">
      <alignment vertical="center" wrapText="1"/>
    </xf>
    <xf numFmtId="0" fontId="44" fillId="0" borderId="24" xfId="1" applyFont="1" applyBorder="1" applyAlignment="1">
      <alignment vertical="center" wrapText="1"/>
    </xf>
    <xf numFmtId="0" fontId="44" fillId="0" borderId="25" xfId="1" applyFont="1" applyBorder="1" applyAlignment="1">
      <alignment vertical="center" wrapText="1"/>
    </xf>
    <xf numFmtId="0" fontId="44" fillId="0" borderId="26" xfId="1" applyFont="1" applyBorder="1" applyAlignment="1">
      <alignment horizontal="center" vertical="center" wrapText="1"/>
    </xf>
    <xf numFmtId="0" fontId="44" fillId="0" borderId="27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44" fillId="0" borderId="26" xfId="1" applyFont="1" applyBorder="1" applyAlignment="1">
      <alignment vertical="center" wrapText="1"/>
    </xf>
    <xf numFmtId="0" fontId="44" fillId="0" borderId="27" xfId="1" applyFont="1" applyBorder="1" applyAlignment="1">
      <alignment vertical="center" wrapText="1"/>
    </xf>
    <xf numFmtId="0" fontId="46" fillId="0" borderId="0" xfId="1" applyFont="1" applyAlignment="1">
      <alignment horizontal="left" vertical="center" wrapText="1"/>
    </xf>
    <xf numFmtId="0" fontId="47" fillId="0" borderId="0" xfId="1" applyFont="1" applyAlignment="1">
      <alignment horizontal="left" vertical="center" wrapText="1"/>
    </xf>
    <xf numFmtId="0" fontId="48" fillId="0" borderId="26" xfId="1" applyFont="1" applyBorder="1" applyAlignment="1">
      <alignment vertical="center" wrapText="1"/>
    </xf>
    <xf numFmtId="0" fontId="47" fillId="0" borderId="0" xfId="1" applyFont="1" applyAlignment="1">
      <alignment vertical="center" wrapText="1"/>
    </xf>
    <xf numFmtId="0" fontId="47" fillId="0" borderId="0" xfId="1" applyFont="1" applyAlignment="1">
      <alignment horizontal="left" vertical="center"/>
    </xf>
    <xf numFmtId="0" fontId="47" fillId="0" borderId="0" xfId="1" applyFont="1" applyAlignment="1">
      <alignment vertical="center"/>
    </xf>
    <xf numFmtId="49" fontId="47" fillId="0" borderId="0" xfId="1" applyNumberFormat="1" applyFont="1" applyAlignment="1">
      <alignment vertical="center" wrapText="1"/>
    </xf>
    <xf numFmtId="0" fontId="44" fillId="0" borderId="29" xfId="1" applyFont="1" applyBorder="1" applyAlignment="1">
      <alignment vertical="center" wrapText="1"/>
    </xf>
    <xf numFmtId="0" fontId="51" fillId="0" borderId="28" xfId="1" applyFont="1" applyBorder="1" applyAlignment="1">
      <alignment vertical="center" wrapText="1"/>
    </xf>
    <xf numFmtId="0" fontId="44" fillId="0" borderId="30" xfId="1" applyFont="1" applyBorder="1" applyAlignment="1">
      <alignment vertical="center" wrapText="1"/>
    </xf>
    <xf numFmtId="0" fontId="44" fillId="0" borderId="0" xfId="1" applyFont="1" applyAlignment="1">
      <alignment vertical="top"/>
    </xf>
    <xf numFmtId="0" fontId="44" fillId="0" borderId="23" xfId="1" applyFont="1" applyBorder="1" applyAlignment="1">
      <alignment horizontal="left" vertical="center"/>
    </xf>
    <xf numFmtId="0" fontId="44" fillId="0" borderId="24" xfId="1" applyFont="1" applyBorder="1" applyAlignment="1">
      <alignment horizontal="left" vertical="center"/>
    </xf>
    <xf numFmtId="0" fontId="44" fillId="0" borderId="25" xfId="1" applyFont="1" applyBorder="1" applyAlignment="1">
      <alignment horizontal="left" vertical="center"/>
    </xf>
    <xf numFmtId="0" fontId="44" fillId="0" borderId="26" xfId="1" applyFont="1" applyBorder="1" applyAlignment="1">
      <alignment horizontal="left" vertical="center"/>
    </xf>
    <xf numFmtId="0" fontId="44" fillId="0" borderId="27" xfId="1" applyFont="1" applyBorder="1" applyAlignment="1">
      <alignment horizontal="left" vertical="center"/>
    </xf>
    <xf numFmtId="0" fontId="46" fillId="0" borderId="0" xfId="1" applyFont="1" applyAlignment="1">
      <alignment horizontal="left" vertical="center"/>
    </xf>
    <xf numFmtId="0" fontId="52" fillId="0" borderId="0" xfId="1" applyFont="1" applyAlignment="1">
      <alignment horizontal="left" vertical="center"/>
    </xf>
    <xf numFmtId="0" fontId="46" fillId="0" borderId="28" xfId="1" applyFont="1" applyBorder="1" applyAlignment="1">
      <alignment horizontal="left" vertical="center"/>
    </xf>
    <xf numFmtId="0" fontId="46" fillId="0" borderId="28" xfId="1" applyFont="1" applyBorder="1" applyAlignment="1">
      <alignment horizontal="center" vertical="center"/>
    </xf>
    <xf numFmtId="0" fontId="52" fillId="0" borderId="28" xfId="1" applyFont="1" applyBorder="1" applyAlignment="1">
      <alignment horizontal="left" vertical="center"/>
    </xf>
    <xf numFmtId="0" fontId="53" fillId="0" borderId="0" xfId="1" applyFont="1" applyAlignment="1">
      <alignment horizontal="left" vertical="center"/>
    </xf>
    <xf numFmtId="0" fontId="48" fillId="0" borderId="0" xfId="1" applyFont="1" applyAlignment="1">
      <alignment horizontal="left" vertical="center"/>
    </xf>
    <xf numFmtId="0" fontId="50" fillId="0" borderId="0" xfId="1" applyFont="1" applyAlignment="1">
      <alignment horizontal="left" vertical="center"/>
    </xf>
    <xf numFmtId="0" fontId="47" fillId="0" borderId="0" xfId="1" applyFont="1" applyAlignment="1">
      <alignment horizontal="center" vertical="center"/>
    </xf>
    <xf numFmtId="0" fontId="48" fillId="0" borderId="26" xfId="1" applyFont="1" applyBorder="1" applyAlignment="1">
      <alignment horizontal="left" vertical="center"/>
    </xf>
    <xf numFmtId="0" fontId="44" fillId="0" borderId="29" xfId="1" applyFont="1" applyBorder="1" applyAlignment="1">
      <alignment horizontal="left" vertical="center"/>
    </xf>
    <xf numFmtId="0" fontId="51" fillId="0" borderId="28" xfId="1" applyFont="1" applyBorder="1" applyAlignment="1">
      <alignment horizontal="left" vertical="center"/>
    </xf>
    <xf numFmtId="0" fontId="44" fillId="0" borderId="30" xfId="1" applyFont="1" applyBorder="1" applyAlignment="1">
      <alignment horizontal="left" vertical="center"/>
    </xf>
    <xf numFmtId="0" fontId="44" fillId="0" borderId="0" xfId="1" applyFont="1" applyAlignment="1">
      <alignment horizontal="left" vertical="center"/>
    </xf>
    <xf numFmtId="0" fontId="51" fillId="0" borderId="0" xfId="1" applyFont="1" applyAlignment="1">
      <alignment horizontal="left" vertical="center"/>
    </xf>
    <xf numFmtId="0" fontId="48" fillId="0" borderId="28" xfId="1" applyFont="1" applyBorder="1" applyAlignment="1">
      <alignment horizontal="left" vertical="center"/>
    </xf>
    <xf numFmtId="0" fontId="44" fillId="0" borderId="0" xfId="1" applyFont="1" applyAlignment="1">
      <alignment horizontal="left" vertical="center" wrapText="1"/>
    </xf>
    <xf numFmtId="0" fontId="48" fillId="0" borderId="0" xfId="1" applyFont="1" applyAlignment="1">
      <alignment horizontal="left" vertical="center" wrapText="1"/>
    </xf>
    <xf numFmtId="0" fontId="48" fillId="0" borderId="0" xfId="1" applyFont="1" applyAlignment="1">
      <alignment horizontal="center" vertical="center" wrapText="1"/>
    </xf>
    <xf numFmtId="0" fontId="44" fillId="0" borderId="23" xfId="1" applyFont="1" applyBorder="1" applyAlignment="1">
      <alignment horizontal="left" vertical="center" wrapText="1"/>
    </xf>
    <xf numFmtId="0" fontId="44" fillId="0" borderId="24" xfId="1" applyFont="1" applyBorder="1" applyAlignment="1">
      <alignment horizontal="left" vertical="center" wrapText="1"/>
    </xf>
    <xf numFmtId="0" fontId="44" fillId="0" borderId="25" xfId="1" applyFont="1" applyBorder="1" applyAlignment="1">
      <alignment horizontal="left" vertical="center" wrapText="1"/>
    </xf>
    <xf numFmtId="0" fontId="44" fillId="0" borderId="26" xfId="1" applyFont="1" applyBorder="1" applyAlignment="1">
      <alignment horizontal="left" vertical="center" wrapText="1"/>
    </xf>
    <xf numFmtId="0" fontId="44" fillId="0" borderId="27" xfId="1" applyFont="1" applyBorder="1" applyAlignment="1">
      <alignment horizontal="left" vertical="center" wrapText="1"/>
    </xf>
    <xf numFmtId="0" fontId="52" fillId="0" borderId="26" xfId="1" applyFont="1" applyBorder="1" applyAlignment="1">
      <alignment horizontal="left" vertical="center" wrapText="1"/>
    </xf>
    <xf numFmtId="0" fontId="52" fillId="0" borderId="27" xfId="1" applyFont="1" applyBorder="1" applyAlignment="1">
      <alignment horizontal="left" vertical="center" wrapText="1"/>
    </xf>
    <xf numFmtId="0" fontId="48" fillId="0" borderId="26" xfId="1" applyFont="1" applyBorder="1" applyAlignment="1">
      <alignment horizontal="left" vertical="center" wrapText="1"/>
    </xf>
    <xf numFmtId="0" fontId="48" fillId="0" borderId="27" xfId="1" applyFont="1" applyBorder="1" applyAlignment="1">
      <alignment horizontal="left" vertical="center" wrapText="1"/>
    </xf>
    <xf numFmtId="0" fontId="48" fillId="0" borderId="27" xfId="1" applyFont="1" applyBorder="1" applyAlignment="1">
      <alignment horizontal="left" vertical="center"/>
    </xf>
    <xf numFmtId="0" fontId="48" fillId="0" borderId="29" xfId="1" applyFont="1" applyBorder="1" applyAlignment="1">
      <alignment horizontal="left" vertical="center" wrapText="1"/>
    </xf>
    <xf numFmtId="0" fontId="48" fillId="0" borderId="28" xfId="1" applyFont="1" applyBorder="1" applyAlignment="1">
      <alignment horizontal="left" vertical="center" wrapText="1"/>
    </xf>
    <xf numFmtId="0" fontId="48" fillId="0" borderId="30" xfId="1" applyFont="1" applyBorder="1" applyAlignment="1">
      <alignment horizontal="left" vertical="center" wrapText="1"/>
    </xf>
    <xf numFmtId="0" fontId="47" fillId="0" borderId="0" xfId="1" applyFont="1" applyAlignment="1">
      <alignment horizontal="left" vertical="top"/>
    </xf>
    <xf numFmtId="0" fontId="47" fillId="0" borderId="0" xfId="1" applyFont="1" applyAlignment="1">
      <alignment horizontal="center" vertical="top"/>
    </xf>
    <xf numFmtId="0" fontId="48" fillId="0" borderId="29" xfId="1" applyFont="1" applyBorder="1" applyAlignment="1">
      <alignment horizontal="left" vertical="center"/>
    </xf>
    <xf numFmtId="0" fontId="48" fillId="0" borderId="30" xfId="1" applyFont="1" applyBorder="1" applyAlignment="1">
      <alignment horizontal="left" vertical="center"/>
    </xf>
    <xf numFmtId="0" fontId="48" fillId="0" borderId="0" xfId="1" applyFont="1" applyAlignment="1">
      <alignment horizontal="center" vertical="center"/>
    </xf>
    <xf numFmtId="0" fontId="52" fillId="0" borderId="0" xfId="1" applyFont="1" applyAlignment="1">
      <alignment vertical="center"/>
    </xf>
    <xf numFmtId="0" fontId="46" fillId="0" borderId="0" xfId="1" applyFont="1" applyAlignment="1">
      <alignment vertical="center"/>
    </xf>
    <xf numFmtId="0" fontId="52" fillId="0" borderId="28" xfId="1" applyFont="1" applyBorder="1" applyAlignment="1">
      <alignment vertical="center"/>
    </xf>
    <xf numFmtId="0" fontId="46" fillId="0" borderId="28" xfId="1" applyFont="1" applyBorder="1" applyAlignment="1">
      <alignment vertical="center"/>
    </xf>
    <xf numFmtId="0" fontId="47" fillId="0" borderId="0" xfId="1" applyFont="1" applyAlignment="1">
      <alignment vertical="top"/>
    </xf>
    <xf numFmtId="49" fontId="47" fillId="0" borderId="0" xfId="1" applyNumberFormat="1" applyFont="1" applyAlignment="1">
      <alignment horizontal="left" vertical="center"/>
    </xf>
    <xf numFmtId="0" fontId="1" fillId="0" borderId="28" xfId="1" applyBorder="1" applyAlignment="1">
      <alignment vertical="top"/>
    </xf>
    <xf numFmtId="0" fontId="46" fillId="0" borderId="28" xfId="1" applyFont="1" applyBorder="1" applyAlignment="1">
      <alignment horizontal="left"/>
    </xf>
    <xf numFmtId="0" fontId="52" fillId="0" borderId="28" xfId="1" applyFont="1" applyBorder="1"/>
    <xf numFmtId="0" fontId="44" fillId="0" borderId="26" xfId="1" applyFont="1" applyBorder="1" applyAlignment="1">
      <alignment vertical="top"/>
    </xf>
    <xf numFmtId="0" fontId="44" fillId="0" borderId="27" xfId="1" applyFont="1" applyBorder="1" applyAlignment="1">
      <alignment vertical="top"/>
    </xf>
    <xf numFmtId="0" fontId="44" fillId="0" borderId="29" xfId="1" applyFont="1" applyBorder="1" applyAlignment="1">
      <alignment vertical="top"/>
    </xf>
    <xf numFmtId="0" fontId="44" fillId="0" borderId="28" xfId="1" applyFont="1" applyBorder="1" applyAlignment="1">
      <alignment vertical="top"/>
    </xf>
    <xf numFmtId="0" fontId="44" fillId="0" borderId="30" xfId="1" applyFont="1" applyBorder="1" applyAlignment="1">
      <alignment vertical="top"/>
    </xf>
    <xf numFmtId="0" fontId="1" fillId="0" borderId="0" xfId="1" applyAlignment="1">
      <alignment vertical="top"/>
    </xf>
    <xf numFmtId="0" fontId="22" fillId="0" borderId="0" xfId="1" applyFont="1" applyAlignment="1">
      <alignment horizontal="left" vertical="center" wrapText="1"/>
    </xf>
    <xf numFmtId="4" fontId="23" fillId="0" borderId="0" xfId="1" applyNumberFormat="1" applyFont="1" applyAlignment="1">
      <alignment vertical="center"/>
    </xf>
    <xf numFmtId="0" fontId="23" fillId="0" borderId="0" xfId="1" applyFont="1" applyAlignment="1">
      <alignment vertical="center"/>
    </xf>
    <xf numFmtId="4" fontId="17" fillId="0" borderId="0" xfId="1" applyNumberFormat="1" applyFont="1" applyAlignment="1">
      <alignment horizontal="right" vertical="center"/>
    </xf>
    <xf numFmtId="4" fontId="17" fillId="0" borderId="0" xfId="1" applyNumberFormat="1" applyFont="1" applyAlignment="1">
      <alignment vertical="center"/>
    </xf>
    <xf numFmtId="165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13" fillId="0" borderId="11" xfId="1" applyFont="1" applyBorder="1" applyAlignment="1">
      <alignment horizontal="center" vertical="center"/>
    </xf>
    <xf numFmtId="0" fontId="13" fillId="0" borderId="12" xfId="1" applyFont="1" applyBorder="1" applyAlignment="1">
      <alignment horizontal="left" vertical="center"/>
    </xf>
    <xf numFmtId="0" fontId="14" fillId="0" borderId="14" xfId="1" applyFont="1" applyBorder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5" fillId="4" borderId="6" xfId="1" applyFont="1" applyFill="1" applyBorder="1" applyAlignment="1">
      <alignment horizontal="center" vertical="center"/>
    </xf>
    <xf numFmtId="0" fontId="15" fillId="4" borderId="7" xfId="1" applyFont="1" applyFill="1" applyBorder="1" applyAlignment="1">
      <alignment horizontal="left" vertical="center"/>
    </xf>
    <xf numFmtId="0" fontId="15" fillId="4" borderId="7" xfId="1" applyFont="1" applyFill="1" applyBorder="1" applyAlignment="1">
      <alignment horizontal="center" vertical="center"/>
    </xf>
    <xf numFmtId="0" fontId="15" fillId="4" borderId="7" xfId="1" applyFont="1" applyFill="1" applyBorder="1" applyAlignment="1">
      <alignment horizontal="right" vertical="center"/>
    </xf>
    <xf numFmtId="164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0" fontId="12" fillId="3" borderId="7" xfId="1" applyFont="1" applyFill="1" applyBorder="1" applyAlignment="1">
      <alignment horizontal="left" vertical="center"/>
    </xf>
    <xf numFmtId="0" fontId="1" fillId="3" borderId="7" xfId="1" applyFill="1" applyBorder="1" applyAlignment="1">
      <alignment vertical="center"/>
    </xf>
    <xf numFmtId="4" fontId="12" fillId="3" borderId="7" xfId="1" applyNumberFormat="1" applyFont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vertical="center"/>
    </xf>
    <xf numFmtId="0" fontId="1" fillId="0" borderId="0" xfId="1"/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9" fillId="0" borderId="0" xfId="1" applyFont="1" applyAlignment="1">
      <alignment horizontal="left" vertical="top" wrapText="1"/>
    </xf>
    <xf numFmtId="49" fontId="7" fillId="2" borderId="0" xfId="1" applyNumberFormat="1" applyFont="1" applyFill="1" applyAlignment="1" applyProtection="1">
      <alignment horizontal="left" vertical="center"/>
      <protection locked="0"/>
    </xf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4" fontId="10" fillId="0" borderId="5" xfId="1" applyNumberFormat="1" applyFont="1" applyBorder="1" applyAlignment="1">
      <alignment vertical="center"/>
    </xf>
    <xf numFmtId="0" fontId="1" fillId="0" borderId="5" xfId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7" fillId="2" borderId="0" xfId="1" applyFont="1" applyFill="1" applyAlignment="1" applyProtection="1">
      <alignment horizontal="left" vertical="center"/>
      <protection locked="0"/>
    </xf>
    <xf numFmtId="0" fontId="47" fillId="0" borderId="0" xfId="1" applyFont="1" applyAlignment="1">
      <alignment horizontal="left" vertical="top"/>
    </xf>
    <xf numFmtId="0" fontId="47" fillId="0" borderId="0" xfId="1" applyFont="1" applyAlignment="1">
      <alignment horizontal="left" vertical="center"/>
    </xf>
    <xf numFmtId="0" fontId="45" fillId="0" borderId="0" xfId="1" applyFont="1" applyAlignment="1">
      <alignment horizontal="center" vertical="center" wrapText="1"/>
    </xf>
    <xf numFmtId="0" fontId="46" fillId="0" borderId="28" xfId="1" applyFont="1" applyBorder="1" applyAlignment="1">
      <alignment horizontal="left"/>
    </xf>
    <xf numFmtId="0" fontId="47" fillId="0" borderId="0" xfId="1" applyFont="1" applyAlignment="1">
      <alignment horizontal="left" vertical="center" wrapText="1"/>
    </xf>
    <xf numFmtId="0" fontId="45" fillId="0" borderId="0" xfId="1" applyFont="1" applyAlignment="1">
      <alignment horizontal="center" vertical="center"/>
    </xf>
    <xf numFmtId="49" fontId="47" fillId="0" borderId="0" xfId="1" applyNumberFormat="1" applyFont="1" applyAlignment="1">
      <alignment horizontal="left" vertical="center" wrapText="1"/>
    </xf>
    <xf numFmtId="0" fontId="46" fillId="0" borderId="28" xfId="1" applyFont="1" applyBorder="1" applyAlignment="1">
      <alignment horizontal="left" wrapText="1"/>
    </xf>
  </cellXfs>
  <cellStyles count="3">
    <cellStyle name="Hypertextový odkaz 2" xfId="2" xr:uid="{5B827022-C3F6-4CA8-AE65-63B0942E56FF}"/>
    <cellStyle name="Normální" xfId="0" builtinId="0"/>
    <cellStyle name="Normální 2" xfId="1" xr:uid="{50B78B19-31D6-4C4A-B532-0213A734FC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1A61C657-020A-408B-9213-7297A2F7A93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3C32124E-A38E-4AFB-AF96-2637D500807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65E5CC85-C98D-4AAC-AE57-C18B6692960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2C5C5837-E330-4777-9438-E4479351EA7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153112111" TargetMode="External"/><Relationship Id="rId21" Type="http://schemas.openxmlformats.org/officeDocument/2006/relationships/hyperlink" Target="https://podminky.urs.cz/item/CS_URS_2023_02/139001101" TargetMode="External"/><Relationship Id="rId42" Type="http://schemas.openxmlformats.org/officeDocument/2006/relationships/hyperlink" Target="https://podminky.urs.cz/item/CS_URS_2023_02/174151101" TargetMode="External"/><Relationship Id="rId47" Type="http://schemas.openxmlformats.org/officeDocument/2006/relationships/hyperlink" Target="https://podminky.urs.cz/item/CS_URS_2023_02/212532111" TargetMode="External"/><Relationship Id="rId63" Type="http://schemas.openxmlformats.org/officeDocument/2006/relationships/hyperlink" Target="https://podminky.urs.cz/item/CS_URS_2023_02/857391131" TargetMode="External"/><Relationship Id="rId68" Type="http://schemas.openxmlformats.org/officeDocument/2006/relationships/hyperlink" Target="https://podminky.urs.cz/item/CS_URS_2023_02/891391112" TargetMode="External"/><Relationship Id="rId84" Type="http://schemas.openxmlformats.org/officeDocument/2006/relationships/hyperlink" Target="https://podminky.urs.cz/item/CS_URS_2023_02/979024442" TargetMode="External"/><Relationship Id="rId89" Type="http://schemas.openxmlformats.org/officeDocument/2006/relationships/hyperlink" Target="https://podminky.urs.cz/item/CS_URS_2023_02/997221875" TargetMode="External"/><Relationship Id="rId16" Type="http://schemas.openxmlformats.org/officeDocument/2006/relationships/hyperlink" Target="https://podminky.urs.cz/item/CS_URS_2023_02/119003228" TargetMode="External"/><Relationship Id="rId11" Type="http://schemas.openxmlformats.org/officeDocument/2006/relationships/hyperlink" Target="https://podminky.urs.cz/item/CS_URS_2023_02/115101202" TargetMode="External"/><Relationship Id="rId32" Type="http://schemas.openxmlformats.org/officeDocument/2006/relationships/hyperlink" Target="https://podminky.urs.cz/item/CS_URS_2023_02/162651132" TargetMode="External"/><Relationship Id="rId37" Type="http://schemas.openxmlformats.org/officeDocument/2006/relationships/hyperlink" Target="https://podminky.urs.cz/item/CS_URS_2023_02/167151111" TargetMode="External"/><Relationship Id="rId53" Type="http://schemas.openxmlformats.org/officeDocument/2006/relationships/hyperlink" Target="https://podminky.urs.cz/item/CS_URS_2023_02/452353101" TargetMode="External"/><Relationship Id="rId58" Type="http://schemas.openxmlformats.org/officeDocument/2006/relationships/hyperlink" Target="https://podminky.urs.cz/item/CS_URS_2023_02/577144211" TargetMode="External"/><Relationship Id="rId74" Type="http://schemas.openxmlformats.org/officeDocument/2006/relationships/hyperlink" Target="https://podminky.urs.cz/item/CS_URS_2023_02/899401112" TargetMode="External"/><Relationship Id="rId79" Type="http://schemas.openxmlformats.org/officeDocument/2006/relationships/hyperlink" Target="https://podminky.urs.cz/item/CS_URS_2023_02/899722112" TargetMode="External"/><Relationship Id="rId5" Type="http://schemas.openxmlformats.org/officeDocument/2006/relationships/hyperlink" Target="https://podminky.urs.cz/item/CS_URS_2023_02/111211231" TargetMode="External"/><Relationship Id="rId90" Type="http://schemas.openxmlformats.org/officeDocument/2006/relationships/hyperlink" Target="https://podminky.urs.cz/item/CS_URS_2023_02/998273102" TargetMode="External"/><Relationship Id="rId14" Type="http://schemas.openxmlformats.org/officeDocument/2006/relationships/hyperlink" Target="https://podminky.urs.cz/item/CS_URS_2023_02/119001422" TargetMode="External"/><Relationship Id="rId22" Type="http://schemas.openxmlformats.org/officeDocument/2006/relationships/hyperlink" Target="https://podminky.urs.cz/item/CS_URS_2023_02/141721336" TargetMode="External"/><Relationship Id="rId27" Type="http://schemas.openxmlformats.org/officeDocument/2006/relationships/hyperlink" Target="https://podminky.urs.cz/item/CS_URS_2023_02/153112122" TargetMode="External"/><Relationship Id="rId30" Type="http://schemas.openxmlformats.org/officeDocument/2006/relationships/hyperlink" Target="https://podminky.urs.cz/item/CS_URS_2023_02/153116112" TargetMode="External"/><Relationship Id="rId35" Type="http://schemas.openxmlformats.org/officeDocument/2006/relationships/hyperlink" Target="https://podminky.urs.cz/item/CS_URS_2023_02/162751119" TargetMode="External"/><Relationship Id="rId43" Type="http://schemas.openxmlformats.org/officeDocument/2006/relationships/hyperlink" Target="https://podminky.urs.cz/item/CS_URS_2023_02/175151101" TargetMode="External"/><Relationship Id="rId48" Type="http://schemas.openxmlformats.org/officeDocument/2006/relationships/hyperlink" Target="https://podminky.urs.cz/item/CS_URS_2023_02/212752101" TargetMode="External"/><Relationship Id="rId56" Type="http://schemas.openxmlformats.org/officeDocument/2006/relationships/hyperlink" Target="https://podminky.urs.cz/item/CS_URS_2023_02/573191111" TargetMode="External"/><Relationship Id="rId64" Type="http://schemas.openxmlformats.org/officeDocument/2006/relationships/hyperlink" Target="https://podminky.urs.cz/item/CS_URS_2023_02/857392122" TargetMode="External"/><Relationship Id="rId69" Type="http://schemas.openxmlformats.org/officeDocument/2006/relationships/hyperlink" Target="https://podminky.urs.cz/item/CS_URS_2023_02/892421111" TargetMode="External"/><Relationship Id="rId77" Type="http://schemas.openxmlformats.org/officeDocument/2006/relationships/hyperlink" Target="https://podminky.urs.cz/item/CS_URS_2023_02/899713111" TargetMode="External"/><Relationship Id="rId8" Type="http://schemas.openxmlformats.org/officeDocument/2006/relationships/hyperlink" Target="https://podminky.urs.cz/item/CS_URS_2023_02/113107341" TargetMode="External"/><Relationship Id="rId51" Type="http://schemas.openxmlformats.org/officeDocument/2006/relationships/hyperlink" Target="https://podminky.urs.cz/item/CS_URS_2023_02/451541111" TargetMode="External"/><Relationship Id="rId72" Type="http://schemas.openxmlformats.org/officeDocument/2006/relationships/hyperlink" Target="https://podminky.urs.cz/item/CS_URS_2023_02/894410303" TargetMode="External"/><Relationship Id="rId80" Type="http://schemas.openxmlformats.org/officeDocument/2006/relationships/hyperlink" Target="https://podminky.urs.cz/item/CS_URS_2023_02/916231213" TargetMode="External"/><Relationship Id="rId85" Type="http://schemas.openxmlformats.org/officeDocument/2006/relationships/hyperlink" Target="https://podminky.urs.cz/item/CS_URS_2023_02/997221551" TargetMode="External"/><Relationship Id="rId3" Type="http://schemas.openxmlformats.org/officeDocument/2006/relationships/hyperlink" Target="https://podminky.urs.cz/item/CS_URS_2023_02/112251102" TargetMode="External"/><Relationship Id="rId12" Type="http://schemas.openxmlformats.org/officeDocument/2006/relationships/hyperlink" Target="https://podminky.urs.cz/item/CS_URS_2023_02/115101302" TargetMode="External"/><Relationship Id="rId17" Type="http://schemas.openxmlformats.org/officeDocument/2006/relationships/hyperlink" Target="https://podminky.urs.cz/item/CS_URS_2023_02/121151123" TargetMode="External"/><Relationship Id="rId25" Type="http://schemas.openxmlformats.org/officeDocument/2006/relationships/hyperlink" Target="https://podminky.urs.cz/item/CS_URS_2023_02/151101112" TargetMode="External"/><Relationship Id="rId33" Type="http://schemas.openxmlformats.org/officeDocument/2006/relationships/hyperlink" Target="https://podminky.urs.cz/item/CS_URS_2023_02/162751117" TargetMode="External"/><Relationship Id="rId38" Type="http://schemas.openxmlformats.org/officeDocument/2006/relationships/hyperlink" Target="https://podminky.urs.cz/item/CS_URS_2023_02/167151112" TargetMode="External"/><Relationship Id="rId46" Type="http://schemas.openxmlformats.org/officeDocument/2006/relationships/hyperlink" Target="https://podminky.urs.cz/item/CS_URS_2023_02/184818232" TargetMode="External"/><Relationship Id="rId59" Type="http://schemas.openxmlformats.org/officeDocument/2006/relationships/hyperlink" Target="https://podminky.urs.cz/item/CS_URS_2023_02/850395121" TargetMode="External"/><Relationship Id="rId67" Type="http://schemas.openxmlformats.org/officeDocument/2006/relationships/hyperlink" Target="https://podminky.urs.cz/item/CS_URS_2023_02/891247112" TargetMode="External"/><Relationship Id="rId20" Type="http://schemas.openxmlformats.org/officeDocument/2006/relationships/hyperlink" Target="https://podminky.urs.cz/item/CS_URS_2023_02/132354205" TargetMode="External"/><Relationship Id="rId41" Type="http://schemas.openxmlformats.org/officeDocument/2006/relationships/hyperlink" Target="https://podminky.urs.cz/item/CS_URS_2023_02/171251201" TargetMode="External"/><Relationship Id="rId54" Type="http://schemas.openxmlformats.org/officeDocument/2006/relationships/hyperlink" Target="https://podminky.urs.cz/item/CS_URS_2023_02/564861011" TargetMode="External"/><Relationship Id="rId62" Type="http://schemas.openxmlformats.org/officeDocument/2006/relationships/hyperlink" Target="https://podminky.urs.cz/item/CS_URS_2023_02/857242122" TargetMode="External"/><Relationship Id="rId70" Type="http://schemas.openxmlformats.org/officeDocument/2006/relationships/hyperlink" Target="https://podminky.urs.cz/item/CS_URS_2023_02/892423122" TargetMode="External"/><Relationship Id="rId75" Type="http://schemas.openxmlformats.org/officeDocument/2006/relationships/hyperlink" Target="https://podminky.urs.cz/item/CS_URS_2023_02/899401113" TargetMode="External"/><Relationship Id="rId83" Type="http://schemas.openxmlformats.org/officeDocument/2006/relationships/hyperlink" Target="https://podminky.urs.cz/item/CS_URS_2023_02/919735112" TargetMode="External"/><Relationship Id="rId88" Type="http://schemas.openxmlformats.org/officeDocument/2006/relationships/hyperlink" Target="https://podminky.urs.cz/item/CS_URS_2023_02/997221873" TargetMode="External"/><Relationship Id="rId91" Type="http://schemas.openxmlformats.org/officeDocument/2006/relationships/hyperlink" Target="https://podminky.urs.cz/item/CS_URS_2023_02/230202060" TargetMode="External"/><Relationship Id="rId1" Type="http://schemas.openxmlformats.org/officeDocument/2006/relationships/hyperlink" Target="https://podminky.urs.cz/item/CS_URS_2023_02/112101102" TargetMode="External"/><Relationship Id="rId6" Type="http://schemas.openxmlformats.org/officeDocument/2006/relationships/hyperlink" Target="https://podminky.urs.cz/item/CS_URS_2023_02/111211232" TargetMode="External"/><Relationship Id="rId15" Type="http://schemas.openxmlformats.org/officeDocument/2006/relationships/hyperlink" Target="https://podminky.urs.cz/item/CS_URS_2023_02/119003227" TargetMode="External"/><Relationship Id="rId23" Type="http://schemas.openxmlformats.org/officeDocument/2006/relationships/hyperlink" Target="https://podminky.urs.cz/item/CS_URS_2023_02/162651112" TargetMode="External"/><Relationship Id="rId28" Type="http://schemas.openxmlformats.org/officeDocument/2006/relationships/hyperlink" Target="https://podminky.urs.cz/item/CS_URS_2023_02/153113112" TargetMode="External"/><Relationship Id="rId36" Type="http://schemas.openxmlformats.org/officeDocument/2006/relationships/hyperlink" Target="https://podminky.urs.cz/item/CS_URS_2023_02/162751139" TargetMode="External"/><Relationship Id="rId49" Type="http://schemas.openxmlformats.org/officeDocument/2006/relationships/hyperlink" Target="https://podminky.urs.cz/item/CS_URS_2023_02/213141111" TargetMode="External"/><Relationship Id="rId57" Type="http://schemas.openxmlformats.org/officeDocument/2006/relationships/hyperlink" Target="https://podminky.urs.cz/item/CS_URS_2023_02/573231108" TargetMode="External"/><Relationship Id="rId10" Type="http://schemas.openxmlformats.org/officeDocument/2006/relationships/hyperlink" Target="https://podminky.urs.cz/item/CS_URS_2023_02/113202111" TargetMode="External"/><Relationship Id="rId31" Type="http://schemas.openxmlformats.org/officeDocument/2006/relationships/hyperlink" Target="https://podminky.urs.cz/item/CS_URS_2023_02/153116113" TargetMode="External"/><Relationship Id="rId44" Type="http://schemas.openxmlformats.org/officeDocument/2006/relationships/hyperlink" Target="https://podminky.urs.cz/item/CS_URS_2023_02/181351113" TargetMode="External"/><Relationship Id="rId52" Type="http://schemas.openxmlformats.org/officeDocument/2006/relationships/hyperlink" Target="https://podminky.urs.cz/item/CS_URS_2023_02/452313151" TargetMode="External"/><Relationship Id="rId60" Type="http://schemas.openxmlformats.org/officeDocument/2006/relationships/hyperlink" Target="https://podminky.urs.cz/item/CS_URS_2023_02/851251292" TargetMode="External"/><Relationship Id="rId65" Type="http://schemas.openxmlformats.org/officeDocument/2006/relationships/hyperlink" Target="https://podminky.urs.cz/item/CS_URS_2023_02/857394122" TargetMode="External"/><Relationship Id="rId73" Type="http://schemas.openxmlformats.org/officeDocument/2006/relationships/hyperlink" Target="https://podminky.urs.cz/item/CS_URS_2023_02/894411311" TargetMode="External"/><Relationship Id="rId78" Type="http://schemas.openxmlformats.org/officeDocument/2006/relationships/hyperlink" Target="https://podminky.urs.cz/item/CS_URS_2023_02/899721112" TargetMode="External"/><Relationship Id="rId81" Type="http://schemas.openxmlformats.org/officeDocument/2006/relationships/hyperlink" Target="https://podminky.urs.cz/item/CS_URS_2023_02/919112212" TargetMode="External"/><Relationship Id="rId86" Type="http://schemas.openxmlformats.org/officeDocument/2006/relationships/hyperlink" Target="https://podminky.urs.cz/item/CS_URS_2023_02/997221569" TargetMode="External"/><Relationship Id="rId4" Type="http://schemas.openxmlformats.org/officeDocument/2006/relationships/hyperlink" Target="https://podminky.urs.cz/item/CS_URS_2023_02/112251103" TargetMode="External"/><Relationship Id="rId9" Type="http://schemas.openxmlformats.org/officeDocument/2006/relationships/hyperlink" Target="https://podminky.urs.cz/item/CS_URS_2023_02/113154123" TargetMode="External"/><Relationship Id="rId13" Type="http://schemas.openxmlformats.org/officeDocument/2006/relationships/hyperlink" Target="https://podminky.urs.cz/item/CS_URS_2023_02/119001406" TargetMode="External"/><Relationship Id="rId18" Type="http://schemas.openxmlformats.org/officeDocument/2006/relationships/hyperlink" Target="https://podminky.urs.cz/item/CS_URS_2023_02/131351204" TargetMode="External"/><Relationship Id="rId39" Type="http://schemas.openxmlformats.org/officeDocument/2006/relationships/hyperlink" Target="https://podminky.urs.cz/item/CS_URS_2023_02/181951112" TargetMode="External"/><Relationship Id="rId34" Type="http://schemas.openxmlformats.org/officeDocument/2006/relationships/hyperlink" Target="https://podminky.urs.cz/item/CS_URS_2023_02/162751137" TargetMode="External"/><Relationship Id="rId50" Type="http://schemas.openxmlformats.org/officeDocument/2006/relationships/hyperlink" Target="https://podminky.urs.cz/item/CS_URS_2023_02/247681114" TargetMode="External"/><Relationship Id="rId55" Type="http://schemas.openxmlformats.org/officeDocument/2006/relationships/hyperlink" Target="https://podminky.urs.cz/item/CS_URS_2023_02/565135101" TargetMode="External"/><Relationship Id="rId76" Type="http://schemas.openxmlformats.org/officeDocument/2006/relationships/hyperlink" Target="https://podminky.urs.cz/item/CS_URS_2023_02/899623161" TargetMode="External"/><Relationship Id="rId7" Type="http://schemas.openxmlformats.org/officeDocument/2006/relationships/hyperlink" Target="https://podminky.urs.cz/item/CS_URS_2023_02/113107322" TargetMode="External"/><Relationship Id="rId71" Type="http://schemas.openxmlformats.org/officeDocument/2006/relationships/hyperlink" Target="https://podminky.urs.cz/item/CS_URS_2023_02/892442111" TargetMode="External"/><Relationship Id="rId92" Type="http://schemas.openxmlformats.org/officeDocument/2006/relationships/drawing" Target="../drawings/drawing2.xml"/><Relationship Id="rId2" Type="http://schemas.openxmlformats.org/officeDocument/2006/relationships/hyperlink" Target="https://podminky.urs.cz/item/CS_URS_2023_02/112101103" TargetMode="External"/><Relationship Id="rId29" Type="http://schemas.openxmlformats.org/officeDocument/2006/relationships/hyperlink" Target="https://podminky.urs.cz/item/CS_URS_2023_02/153116111" TargetMode="External"/><Relationship Id="rId24" Type="http://schemas.openxmlformats.org/officeDocument/2006/relationships/hyperlink" Target="https://podminky.urs.cz/item/CS_URS_2023_02/151101102" TargetMode="External"/><Relationship Id="rId40" Type="http://schemas.openxmlformats.org/officeDocument/2006/relationships/hyperlink" Target="https://podminky.urs.cz/item/CS_URS_2023_02/171201231" TargetMode="External"/><Relationship Id="rId45" Type="http://schemas.openxmlformats.org/officeDocument/2006/relationships/hyperlink" Target="https://podminky.urs.cz/item/CS_URS_2023_02/184818231" TargetMode="External"/><Relationship Id="rId66" Type="http://schemas.openxmlformats.org/officeDocument/2006/relationships/hyperlink" Target="https://podminky.urs.cz/item/CS_URS_2023_02/891241112" TargetMode="External"/><Relationship Id="rId87" Type="http://schemas.openxmlformats.org/officeDocument/2006/relationships/hyperlink" Target="https://podminky.urs.cz/item/CS_URS_2023_02/997221611" TargetMode="External"/><Relationship Id="rId61" Type="http://schemas.openxmlformats.org/officeDocument/2006/relationships/hyperlink" Target="https://podminky.urs.cz/item/CS_URS_2023_02/851391131" TargetMode="External"/><Relationship Id="rId82" Type="http://schemas.openxmlformats.org/officeDocument/2006/relationships/hyperlink" Target="https://podminky.urs.cz/item/CS_URS_2023_02/919121212" TargetMode="External"/><Relationship Id="rId19" Type="http://schemas.openxmlformats.org/officeDocument/2006/relationships/hyperlink" Target="https://podminky.urs.cz/item/CS_URS_2023_02/132254205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22002000" TargetMode="External"/><Relationship Id="rId2" Type="http://schemas.openxmlformats.org/officeDocument/2006/relationships/hyperlink" Target="https://podminky.urs.cz/item/CS_URS_2023_02/053002000" TargetMode="External"/><Relationship Id="rId1" Type="http://schemas.openxmlformats.org/officeDocument/2006/relationships/hyperlink" Target="https://podminky.urs.cz/item/CS_URS_2023_02/043203003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36446-B6F3-4DEF-BC4F-29AE8AB6ACBE}">
  <sheetPr>
    <pageSetUpPr fitToPage="1"/>
  </sheetPr>
  <dimension ref="A1:CM58"/>
  <sheetViews>
    <sheetView showGridLines="0" tabSelected="1" workbookViewId="0"/>
  </sheetViews>
  <sheetFormatPr defaultRowHeight="11.25"/>
  <cols>
    <col min="1" max="1" width="7.140625" style="2" customWidth="1"/>
    <col min="2" max="2" width="1.42578125" style="2" customWidth="1"/>
    <col min="3" max="3" width="3.5703125" style="2" customWidth="1"/>
    <col min="4" max="33" width="2.28515625" style="2" customWidth="1"/>
    <col min="34" max="34" width="2.85546875" style="2" customWidth="1"/>
    <col min="35" max="35" width="27.140625" style="2" customWidth="1"/>
    <col min="36" max="37" width="2.140625" style="2" customWidth="1"/>
    <col min="38" max="38" width="7.140625" style="2" customWidth="1"/>
    <col min="39" max="39" width="2.85546875" style="2" customWidth="1"/>
    <col min="40" max="40" width="11.42578125" style="2" customWidth="1"/>
    <col min="41" max="41" width="6.42578125" style="2" customWidth="1"/>
    <col min="42" max="42" width="3.5703125" style="2" customWidth="1"/>
    <col min="43" max="43" width="13.42578125" style="2" customWidth="1"/>
    <col min="44" max="44" width="11.7109375" style="2" customWidth="1"/>
    <col min="45" max="47" width="22.140625" style="2" hidden="1" customWidth="1"/>
    <col min="48" max="49" width="18.5703125" style="2" hidden="1" customWidth="1"/>
    <col min="50" max="51" width="21.42578125" style="2" hidden="1" customWidth="1"/>
    <col min="52" max="52" width="18.5703125" style="2" hidden="1" customWidth="1"/>
    <col min="53" max="53" width="16.42578125" style="2" hidden="1" customWidth="1"/>
    <col min="54" max="54" width="21.42578125" style="2" hidden="1" customWidth="1"/>
    <col min="55" max="55" width="18.5703125" style="2" hidden="1" customWidth="1"/>
    <col min="56" max="56" width="16.42578125" style="2" hidden="1" customWidth="1"/>
    <col min="57" max="57" width="57" style="2" customWidth="1"/>
    <col min="58" max="16384" width="9.140625" style="2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3" t="s">
        <v>6</v>
      </c>
      <c r="BT2" s="3" t="s">
        <v>7</v>
      </c>
    </row>
    <row r="3" spans="1:74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6</v>
      </c>
      <c r="BT3" s="3" t="s">
        <v>8</v>
      </c>
    </row>
    <row r="4" spans="1:74" ht="24.95" customHeight="1">
      <c r="B4" s="6"/>
      <c r="D4" s="7" t="s">
        <v>9</v>
      </c>
      <c r="AR4" s="6"/>
      <c r="AS4" s="8" t="s">
        <v>10</v>
      </c>
      <c r="BE4" s="9" t="s">
        <v>11</v>
      </c>
      <c r="BS4" s="3" t="s">
        <v>12</v>
      </c>
    </row>
    <row r="5" spans="1:74" ht="12" customHeight="1">
      <c r="B5" s="6"/>
      <c r="D5" s="10" t="s">
        <v>13</v>
      </c>
      <c r="K5" s="297" t="s">
        <v>14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R5" s="6"/>
      <c r="BE5" s="298" t="s">
        <v>15</v>
      </c>
      <c r="BS5" s="3" t="s">
        <v>6</v>
      </c>
    </row>
    <row r="6" spans="1:74" ht="36.950000000000003" customHeight="1">
      <c r="B6" s="6"/>
      <c r="D6" s="12" t="s">
        <v>16</v>
      </c>
      <c r="K6" s="301" t="s">
        <v>17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R6" s="6"/>
      <c r="BE6" s="299"/>
      <c r="BS6" s="3" t="s">
        <v>6</v>
      </c>
    </row>
    <row r="7" spans="1:74" ht="12" customHeight="1">
      <c r="B7" s="6"/>
      <c r="D7" s="13" t="s">
        <v>18</v>
      </c>
      <c r="K7" s="11" t="s">
        <v>19</v>
      </c>
      <c r="AK7" s="13" t="s">
        <v>20</v>
      </c>
      <c r="AN7" s="11" t="s">
        <v>19</v>
      </c>
      <c r="AR7" s="6"/>
      <c r="BE7" s="299"/>
      <c r="BS7" s="3" t="s">
        <v>6</v>
      </c>
    </row>
    <row r="8" spans="1:74" ht="12" customHeight="1">
      <c r="B8" s="6"/>
      <c r="D8" s="13" t="s">
        <v>21</v>
      </c>
      <c r="K8" s="11" t="s">
        <v>22</v>
      </c>
      <c r="AK8" s="13" t="s">
        <v>23</v>
      </c>
      <c r="AN8" s="14" t="s">
        <v>24</v>
      </c>
      <c r="AR8" s="6"/>
      <c r="BE8" s="299"/>
      <c r="BS8" s="3" t="s">
        <v>6</v>
      </c>
    </row>
    <row r="9" spans="1:74" ht="14.45" customHeight="1">
      <c r="B9" s="6"/>
      <c r="AR9" s="6"/>
      <c r="BE9" s="299"/>
      <c r="BS9" s="3" t="s">
        <v>6</v>
      </c>
    </row>
    <row r="10" spans="1:74" ht="12" customHeight="1">
      <c r="B10" s="6"/>
      <c r="D10" s="13" t="s">
        <v>25</v>
      </c>
      <c r="AK10" s="13" t="s">
        <v>26</v>
      </c>
      <c r="AN10" s="11" t="s">
        <v>19</v>
      </c>
      <c r="AR10" s="6"/>
      <c r="BE10" s="299"/>
      <c r="BS10" s="3" t="s">
        <v>6</v>
      </c>
    </row>
    <row r="11" spans="1:74" ht="18.399999999999999" customHeight="1">
      <c r="B11" s="6"/>
      <c r="E11" s="11" t="s">
        <v>22</v>
      </c>
      <c r="AK11" s="13" t="s">
        <v>27</v>
      </c>
      <c r="AN11" s="11" t="s">
        <v>19</v>
      </c>
      <c r="AR11" s="6"/>
      <c r="BE11" s="299"/>
      <c r="BS11" s="3" t="s">
        <v>6</v>
      </c>
    </row>
    <row r="12" spans="1:74" ht="6.95" customHeight="1">
      <c r="B12" s="6"/>
      <c r="AR12" s="6"/>
      <c r="BE12" s="299"/>
      <c r="BS12" s="3" t="s">
        <v>6</v>
      </c>
    </row>
    <row r="13" spans="1:74" ht="12" customHeight="1">
      <c r="B13" s="6"/>
      <c r="D13" s="13" t="s">
        <v>28</v>
      </c>
      <c r="AK13" s="13" t="s">
        <v>26</v>
      </c>
      <c r="AN13" s="15" t="s">
        <v>29</v>
      </c>
      <c r="AR13" s="6"/>
      <c r="BE13" s="299"/>
      <c r="BS13" s="3" t="s">
        <v>6</v>
      </c>
    </row>
    <row r="14" spans="1:74" ht="12.75">
      <c r="B14" s="6"/>
      <c r="E14" s="302" t="s">
        <v>29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13" t="s">
        <v>27</v>
      </c>
      <c r="AN14" s="15" t="s">
        <v>29</v>
      </c>
      <c r="AR14" s="6"/>
      <c r="BE14" s="299"/>
      <c r="BS14" s="3" t="s">
        <v>6</v>
      </c>
    </row>
    <row r="15" spans="1:74" ht="6.95" customHeight="1">
      <c r="B15" s="6"/>
      <c r="AR15" s="6"/>
      <c r="BE15" s="299"/>
      <c r="BS15" s="3" t="s">
        <v>4</v>
      </c>
    </row>
    <row r="16" spans="1:74" ht="12" customHeight="1">
      <c r="B16" s="6"/>
      <c r="D16" s="13" t="s">
        <v>30</v>
      </c>
      <c r="AK16" s="13" t="s">
        <v>26</v>
      </c>
      <c r="AN16" s="11" t="s">
        <v>19</v>
      </c>
      <c r="AR16" s="6"/>
      <c r="BE16" s="299"/>
      <c r="BS16" s="3" t="s">
        <v>4</v>
      </c>
    </row>
    <row r="17" spans="2:71" ht="18.399999999999999" customHeight="1">
      <c r="B17" s="6"/>
      <c r="E17" s="11" t="s">
        <v>22</v>
      </c>
      <c r="AK17" s="13" t="s">
        <v>27</v>
      </c>
      <c r="AN17" s="11" t="s">
        <v>19</v>
      </c>
      <c r="AR17" s="6"/>
      <c r="BE17" s="299"/>
      <c r="BS17" s="3" t="s">
        <v>31</v>
      </c>
    </row>
    <row r="18" spans="2:71" ht="6.95" customHeight="1">
      <c r="B18" s="6"/>
      <c r="AR18" s="6"/>
      <c r="BE18" s="299"/>
      <c r="BS18" s="3" t="s">
        <v>6</v>
      </c>
    </row>
    <row r="19" spans="2:71" ht="12" customHeight="1">
      <c r="B19" s="6"/>
      <c r="D19" s="13" t="s">
        <v>32</v>
      </c>
      <c r="AK19" s="13" t="s">
        <v>26</v>
      </c>
      <c r="AN19" s="11" t="s">
        <v>19</v>
      </c>
      <c r="AR19" s="6"/>
      <c r="BE19" s="299"/>
      <c r="BS19" s="3" t="s">
        <v>6</v>
      </c>
    </row>
    <row r="20" spans="2:71" ht="18.399999999999999" customHeight="1">
      <c r="B20" s="6"/>
      <c r="E20" s="11" t="s">
        <v>22</v>
      </c>
      <c r="AK20" s="13" t="s">
        <v>27</v>
      </c>
      <c r="AN20" s="11" t="s">
        <v>19</v>
      </c>
      <c r="AR20" s="6"/>
      <c r="BE20" s="299"/>
      <c r="BS20" s="3" t="s">
        <v>31</v>
      </c>
    </row>
    <row r="21" spans="2:71" ht="6.95" customHeight="1">
      <c r="B21" s="6"/>
      <c r="AR21" s="6"/>
      <c r="BE21" s="299"/>
    </row>
    <row r="22" spans="2:71" ht="12" customHeight="1">
      <c r="B22" s="6"/>
      <c r="D22" s="13" t="s">
        <v>33</v>
      </c>
      <c r="AR22" s="6"/>
      <c r="BE22" s="299"/>
    </row>
    <row r="23" spans="2:71" ht="47.25" customHeight="1">
      <c r="B23" s="6"/>
      <c r="E23" s="304" t="s">
        <v>34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R23" s="6"/>
      <c r="BE23" s="299"/>
    </row>
    <row r="24" spans="2:71" ht="6.95" customHeight="1">
      <c r="B24" s="6"/>
      <c r="AR24" s="6"/>
      <c r="BE24" s="299"/>
    </row>
    <row r="25" spans="2:71" ht="6.95" customHeight="1">
      <c r="B25" s="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R25" s="6"/>
      <c r="BE25" s="299"/>
    </row>
    <row r="26" spans="2:71" s="18" customFormat="1" ht="25.9" customHeight="1">
      <c r="B26" s="19"/>
      <c r="D26" s="20" t="s">
        <v>35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05">
        <f>ROUND(AG54,2)</f>
        <v>0</v>
      </c>
      <c r="AL26" s="306"/>
      <c r="AM26" s="306"/>
      <c r="AN26" s="306"/>
      <c r="AO26" s="306"/>
      <c r="AR26" s="19"/>
      <c r="BE26" s="299"/>
    </row>
    <row r="27" spans="2:71" s="18" customFormat="1" ht="6.95" customHeight="1">
      <c r="B27" s="19"/>
      <c r="AR27" s="19"/>
      <c r="BE27" s="299"/>
    </row>
    <row r="28" spans="2:71" s="18" customFormat="1" ht="12.75">
      <c r="B28" s="19"/>
      <c r="L28" s="307" t="s">
        <v>36</v>
      </c>
      <c r="M28" s="307"/>
      <c r="N28" s="307"/>
      <c r="O28" s="307"/>
      <c r="P28" s="307"/>
      <c r="W28" s="307" t="s">
        <v>37</v>
      </c>
      <c r="X28" s="307"/>
      <c r="Y28" s="307"/>
      <c r="Z28" s="307"/>
      <c r="AA28" s="307"/>
      <c r="AB28" s="307"/>
      <c r="AC28" s="307"/>
      <c r="AD28" s="307"/>
      <c r="AE28" s="307"/>
      <c r="AK28" s="307" t="s">
        <v>38</v>
      </c>
      <c r="AL28" s="307"/>
      <c r="AM28" s="307"/>
      <c r="AN28" s="307"/>
      <c r="AO28" s="307"/>
      <c r="AR28" s="19"/>
      <c r="BE28" s="299"/>
    </row>
    <row r="29" spans="2:71" s="23" customFormat="1" ht="14.45" customHeight="1">
      <c r="B29" s="24"/>
      <c r="D29" s="13" t="s">
        <v>39</v>
      </c>
      <c r="F29" s="13" t="s">
        <v>40</v>
      </c>
      <c r="L29" s="287">
        <v>0.21</v>
      </c>
      <c r="M29" s="288"/>
      <c r="N29" s="288"/>
      <c r="O29" s="288"/>
      <c r="P29" s="288"/>
      <c r="W29" s="289">
        <f>ROUND(AZ54, 2)</f>
        <v>0</v>
      </c>
      <c r="X29" s="288"/>
      <c r="Y29" s="288"/>
      <c r="Z29" s="288"/>
      <c r="AA29" s="288"/>
      <c r="AB29" s="288"/>
      <c r="AC29" s="288"/>
      <c r="AD29" s="288"/>
      <c r="AE29" s="288"/>
      <c r="AK29" s="289">
        <f>ROUND(AV54, 2)</f>
        <v>0</v>
      </c>
      <c r="AL29" s="288"/>
      <c r="AM29" s="288"/>
      <c r="AN29" s="288"/>
      <c r="AO29" s="288"/>
      <c r="AR29" s="24"/>
      <c r="BE29" s="300"/>
    </row>
    <row r="30" spans="2:71" s="23" customFormat="1" ht="14.45" customHeight="1">
      <c r="B30" s="24"/>
      <c r="F30" s="13" t="s">
        <v>41</v>
      </c>
      <c r="L30" s="287">
        <v>0.15</v>
      </c>
      <c r="M30" s="288"/>
      <c r="N30" s="288"/>
      <c r="O30" s="288"/>
      <c r="P30" s="288"/>
      <c r="W30" s="289">
        <f>ROUND(BA54, 2)</f>
        <v>0</v>
      </c>
      <c r="X30" s="288"/>
      <c r="Y30" s="288"/>
      <c r="Z30" s="288"/>
      <c r="AA30" s="288"/>
      <c r="AB30" s="288"/>
      <c r="AC30" s="288"/>
      <c r="AD30" s="288"/>
      <c r="AE30" s="288"/>
      <c r="AK30" s="289">
        <f>ROUND(AW54, 2)</f>
        <v>0</v>
      </c>
      <c r="AL30" s="288"/>
      <c r="AM30" s="288"/>
      <c r="AN30" s="288"/>
      <c r="AO30" s="288"/>
      <c r="AR30" s="24"/>
      <c r="BE30" s="300"/>
    </row>
    <row r="31" spans="2:71" s="23" customFormat="1" ht="14.45" hidden="1" customHeight="1">
      <c r="B31" s="24"/>
      <c r="F31" s="13" t="s">
        <v>42</v>
      </c>
      <c r="L31" s="287">
        <v>0.21</v>
      </c>
      <c r="M31" s="288"/>
      <c r="N31" s="288"/>
      <c r="O31" s="288"/>
      <c r="P31" s="288"/>
      <c r="W31" s="289">
        <f>ROUND(BB54, 2)</f>
        <v>0</v>
      </c>
      <c r="X31" s="288"/>
      <c r="Y31" s="288"/>
      <c r="Z31" s="288"/>
      <c r="AA31" s="288"/>
      <c r="AB31" s="288"/>
      <c r="AC31" s="288"/>
      <c r="AD31" s="288"/>
      <c r="AE31" s="288"/>
      <c r="AK31" s="289">
        <v>0</v>
      </c>
      <c r="AL31" s="288"/>
      <c r="AM31" s="288"/>
      <c r="AN31" s="288"/>
      <c r="AO31" s="288"/>
      <c r="AR31" s="24"/>
      <c r="BE31" s="300"/>
    </row>
    <row r="32" spans="2:71" s="23" customFormat="1" ht="14.45" hidden="1" customHeight="1">
      <c r="B32" s="24"/>
      <c r="F32" s="13" t="s">
        <v>43</v>
      </c>
      <c r="L32" s="287">
        <v>0.15</v>
      </c>
      <c r="M32" s="288"/>
      <c r="N32" s="288"/>
      <c r="O32" s="288"/>
      <c r="P32" s="288"/>
      <c r="W32" s="289">
        <f>ROUND(BC54, 2)</f>
        <v>0</v>
      </c>
      <c r="X32" s="288"/>
      <c r="Y32" s="288"/>
      <c r="Z32" s="288"/>
      <c r="AA32" s="288"/>
      <c r="AB32" s="288"/>
      <c r="AC32" s="288"/>
      <c r="AD32" s="288"/>
      <c r="AE32" s="288"/>
      <c r="AK32" s="289">
        <v>0</v>
      </c>
      <c r="AL32" s="288"/>
      <c r="AM32" s="288"/>
      <c r="AN32" s="288"/>
      <c r="AO32" s="288"/>
      <c r="AR32" s="24"/>
      <c r="BE32" s="300"/>
    </row>
    <row r="33" spans="2:44" s="23" customFormat="1" ht="14.45" hidden="1" customHeight="1">
      <c r="B33" s="24"/>
      <c r="F33" s="13" t="s">
        <v>44</v>
      </c>
      <c r="L33" s="287">
        <v>0</v>
      </c>
      <c r="M33" s="288"/>
      <c r="N33" s="288"/>
      <c r="O33" s="288"/>
      <c r="P33" s="288"/>
      <c r="W33" s="289">
        <f>ROUND(BD54, 2)</f>
        <v>0</v>
      </c>
      <c r="X33" s="288"/>
      <c r="Y33" s="288"/>
      <c r="Z33" s="288"/>
      <c r="AA33" s="288"/>
      <c r="AB33" s="288"/>
      <c r="AC33" s="288"/>
      <c r="AD33" s="288"/>
      <c r="AE33" s="288"/>
      <c r="AK33" s="289">
        <v>0</v>
      </c>
      <c r="AL33" s="288"/>
      <c r="AM33" s="288"/>
      <c r="AN33" s="288"/>
      <c r="AO33" s="288"/>
      <c r="AR33" s="24"/>
    </row>
    <row r="34" spans="2:44" s="18" customFormat="1" ht="6.95" customHeight="1">
      <c r="B34" s="19"/>
      <c r="AR34" s="19"/>
    </row>
    <row r="35" spans="2:44" s="18" customFormat="1" ht="25.9" customHeight="1">
      <c r="B35" s="19"/>
      <c r="C35" s="25"/>
      <c r="D35" s="26" t="s">
        <v>45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46</v>
      </c>
      <c r="U35" s="27"/>
      <c r="V35" s="27"/>
      <c r="W35" s="27"/>
      <c r="X35" s="290" t="s">
        <v>47</v>
      </c>
      <c r="Y35" s="291"/>
      <c r="Z35" s="291"/>
      <c r="AA35" s="291"/>
      <c r="AB35" s="291"/>
      <c r="AC35" s="27"/>
      <c r="AD35" s="27"/>
      <c r="AE35" s="27"/>
      <c r="AF35" s="27"/>
      <c r="AG35" s="27"/>
      <c r="AH35" s="27"/>
      <c r="AI35" s="27"/>
      <c r="AJ35" s="27"/>
      <c r="AK35" s="292">
        <f>SUM(AK26:AK33)</f>
        <v>0</v>
      </c>
      <c r="AL35" s="291"/>
      <c r="AM35" s="291"/>
      <c r="AN35" s="291"/>
      <c r="AO35" s="293"/>
      <c r="AP35" s="25"/>
      <c r="AQ35" s="25"/>
      <c r="AR35" s="19"/>
    </row>
    <row r="36" spans="2:44" s="18" customFormat="1" ht="6.95" customHeight="1">
      <c r="B36" s="19"/>
      <c r="AR36" s="19"/>
    </row>
    <row r="37" spans="2:44" s="18" customFormat="1" ht="6.95" customHeight="1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19"/>
    </row>
    <row r="41" spans="2:44" s="18" customFormat="1" ht="6.95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19"/>
    </row>
    <row r="42" spans="2:44" s="18" customFormat="1" ht="24.95" customHeight="1">
      <c r="B42" s="19"/>
      <c r="C42" s="7" t="s">
        <v>48</v>
      </c>
      <c r="AR42" s="19"/>
    </row>
    <row r="43" spans="2:44" s="18" customFormat="1" ht="6.95" customHeight="1">
      <c r="B43" s="19"/>
      <c r="AR43" s="19"/>
    </row>
    <row r="44" spans="2:44" s="33" customFormat="1" ht="12" customHeight="1">
      <c r="B44" s="34"/>
      <c r="C44" s="13" t="s">
        <v>13</v>
      </c>
      <c r="L44" s="33" t="str">
        <f>K5</f>
        <v>09_VZ</v>
      </c>
      <c r="AR44" s="34"/>
    </row>
    <row r="45" spans="2:44" s="35" customFormat="1" ht="36.950000000000003" customHeight="1">
      <c r="B45" s="36"/>
      <c r="C45" s="37" t="s">
        <v>16</v>
      </c>
      <c r="L45" s="294" t="str">
        <f>K6</f>
        <v>2023-R1 - PARDUBICE, SPOJIL - VODOVOD DN400</v>
      </c>
      <c r="M45" s="295"/>
      <c r="N45" s="295"/>
      <c r="O45" s="295"/>
      <c r="P45" s="295"/>
      <c r="Q45" s="295"/>
      <c r="R45" s="295"/>
      <c r="S45" s="295"/>
      <c r="T45" s="295"/>
      <c r="U45" s="295"/>
      <c r="V45" s="295"/>
      <c r="W45" s="295"/>
      <c r="X45" s="295"/>
      <c r="Y45" s="295"/>
      <c r="Z45" s="295"/>
      <c r="AA45" s="295"/>
      <c r="AB45" s="295"/>
      <c r="AC45" s="295"/>
      <c r="AD45" s="295"/>
      <c r="AE45" s="295"/>
      <c r="AF45" s="295"/>
      <c r="AG45" s="295"/>
      <c r="AH45" s="295"/>
      <c r="AI45" s="295"/>
      <c r="AJ45" s="295"/>
      <c r="AK45" s="295"/>
      <c r="AL45" s="295"/>
      <c r="AM45" s="295"/>
      <c r="AN45" s="295"/>
      <c r="AO45" s="295"/>
      <c r="AR45" s="36"/>
    </row>
    <row r="46" spans="2:44" s="18" customFormat="1" ht="6.95" customHeight="1">
      <c r="B46" s="19"/>
      <c r="AR46" s="19"/>
    </row>
    <row r="47" spans="2:44" s="18" customFormat="1" ht="12" customHeight="1">
      <c r="B47" s="19"/>
      <c r="C47" s="13" t="s">
        <v>21</v>
      </c>
      <c r="L47" s="38" t="str">
        <f>IF(K8="","",K8)</f>
        <v xml:space="preserve"> </v>
      </c>
      <c r="AI47" s="13" t="s">
        <v>23</v>
      </c>
      <c r="AM47" s="276" t="str">
        <f>IF(AN8= "","",AN8)</f>
        <v>14. 12. 2023</v>
      </c>
      <c r="AN47" s="276"/>
      <c r="AR47" s="19"/>
    </row>
    <row r="48" spans="2:44" s="18" customFormat="1" ht="6.95" customHeight="1">
      <c r="B48" s="19"/>
      <c r="AR48" s="19"/>
    </row>
    <row r="49" spans="1:91" s="18" customFormat="1" ht="15.2" customHeight="1">
      <c r="B49" s="19"/>
      <c r="C49" s="13" t="s">
        <v>25</v>
      </c>
      <c r="L49" s="33" t="str">
        <f>IF(E11= "","",E11)</f>
        <v xml:space="preserve"> </v>
      </c>
      <c r="AI49" s="13" t="s">
        <v>30</v>
      </c>
      <c r="AM49" s="277" t="str">
        <f>IF(E17="","",E17)</f>
        <v xml:space="preserve"> </v>
      </c>
      <c r="AN49" s="278"/>
      <c r="AO49" s="278"/>
      <c r="AP49" s="278"/>
      <c r="AR49" s="19"/>
      <c r="AS49" s="279" t="s">
        <v>49</v>
      </c>
      <c r="AT49" s="280"/>
      <c r="AU49" s="40"/>
      <c r="AV49" s="40"/>
      <c r="AW49" s="40"/>
      <c r="AX49" s="40"/>
      <c r="AY49" s="40"/>
      <c r="AZ49" s="40"/>
      <c r="BA49" s="40"/>
      <c r="BB49" s="40"/>
      <c r="BC49" s="40"/>
      <c r="BD49" s="41"/>
    </row>
    <row r="50" spans="1:91" s="18" customFormat="1" ht="15.2" customHeight="1">
      <c r="B50" s="19"/>
      <c r="C50" s="13" t="s">
        <v>28</v>
      </c>
      <c r="L50" s="33" t="str">
        <f>IF(E14= "Vyplň údaj","",E14)</f>
        <v/>
      </c>
      <c r="AI50" s="13" t="s">
        <v>32</v>
      </c>
      <c r="AM50" s="277" t="str">
        <f>IF(E20="","",E20)</f>
        <v xml:space="preserve"> </v>
      </c>
      <c r="AN50" s="278"/>
      <c r="AO50" s="278"/>
      <c r="AP50" s="278"/>
      <c r="AR50" s="19"/>
      <c r="AS50" s="281"/>
      <c r="AT50" s="282"/>
      <c r="BD50" s="43"/>
    </row>
    <row r="51" spans="1:91" s="18" customFormat="1" ht="10.9" customHeight="1">
      <c r="B51" s="19"/>
      <c r="AR51" s="19"/>
      <c r="AS51" s="281"/>
      <c r="AT51" s="282"/>
      <c r="BD51" s="43"/>
    </row>
    <row r="52" spans="1:91" s="18" customFormat="1" ht="29.25" customHeight="1">
      <c r="B52" s="19"/>
      <c r="C52" s="283" t="s">
        <v>50</v>
      </c>
      <c r="D52" s="284"/>
      <c r="E52" s="284"/>
      <c r="F52" s="284"/>
      <c r="G52" s="284"/>
      <c r="H52" s="44"/>
      <c r="I52" s="285" t="s">
        <v>51</v>
      </c>
      <c r="J52" s="284"/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6" t="s">
        <v>52</v>
      </c>
      <c r="AH52" s="284"/>
      <c r="AI52" s="284"/>
      <c r="AJ52" s="284"/>
      <c r="AK52" s="284"/>
      <c r="AL52" s="284"/>
      <c r="AM52" s="284"/>
      <c r="AN52" s="285" t="s">
        <v>53</v>
      </c>
      <c r="AO52" s="284"/>
      <c r="AP52" s="284"/>
      <c r="AQ52" s="45" t="s">
        <v>54</v>
      </c>
      <c r="AR52" s="19"/>
      <c r="AS52" s="46" t="s">
        <v>55</v>
      </c>
      <c r="AT52" s="47" t="s">
        <v>56</v>
      </c>
      <c r="AU52" s="47" t="s">
        <v>57</v>
      </c>
      <c r="AV52" s="47" t="s">
        <v>58</v>
      </c>
      <c r="AW52" s="47" t="s">
        <v>59</v>
      </c>
      <c r="AX52" s="47" t="s">
        <v>60</v>
      </c>
      <c r="AY52" s="47" t="s">
        <v>61</v>
      </c>
      <c r="AZ52" s="47" t="s">
        <v>62</v>
      </c>
      <c r="BA52" s="47" t="s">
        <v>63</v>
      </c>
      <c r="BB52" s="47" t="s">
        <v>64</v>
      </c>
      <c r="BC52" s="47" t="s">
        <v>65</v>
      </c>
      <c r="BD52" s="48" t="s">
        <v>66</v>
      </c>
    </row>
    <row r="53" spans="1:91" s="18" customFormat="1" ht="10.9" customHeight="1">
      <c r="B53" s="19"/>
      <c r="AR53" s="19"/>
      <c r="AS53" s="49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1"/>
    </row>
    <row r="54" spans="1:91" s="50" customFormat="1" ht="32.450000000000003" customHeight="1">
      <c r="B54" s="51"/>
      <c r="C54" s="52" t="s">
        <v>67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274">
        <f>ROUND(SUM(AG55:AG56),2)</f>
        <v>0</v>
      </c>
      <c r="AH54" s="274"/>
      <c r="AI54" s="274"/>
      <c r="AJ54" s="274"/>
      <c r="AK54" s="274"/>
      <c r="AL54" s="274"/>
      <c r="AM54" s="274"/>
      <c r="AN54" s="275">
        <f>SUM(AG54,AT54)</f>
        <v>0</v>
      </c>
      <c r="AO54" s="275"/>
      <c r="AP54" s="275"/>
      <c r="AQ54" s="55" t="s">
        <v>19</v>
      </c>
      <c r="AR54" s="51"/>
      <c r="AS54" s="56">
        <f>ROUND(SUM(AS55:AS56),2)</f>
        <v>0</v>
      </c>
      <c r="AT54" s="57">
        <f>ROUND(SUM(AV54:AW54),2)</f>
        <v>0</v>
      </c>
      <c r="AU54" s="58">
        <f>ROUND(SUM(AU55:AU56),5)</f>
        <v>0</v>
      </c>
      <c r="AV54" s="57">
        <f>ROUND(AZ54*L29,2)</f>
        <v>0</v>
      </c>
      <c r="AW54" s="57">
        <f>ROUND(BA54*L30,2)</f>
        <v>0</v>
      </c>
      <c r="AX54" s="57">
        <f>ROUND(BB54*L29,2)</f>
        <v>0</v>
      </c>
      <c r="AY54" s="57">
        <f>ROUND(BC54*L30,2)</f>
        <v>0</v>
      </c>
      <c r="AZ54" s="57">
        <f>ROUND(SUM(AZ55:AZ56),2)</f>
        <v>0</v>
      </c>
      <c r="BA54" s="57">
        <f>ROUND(SUM(BA55:BA56),2)</f>
        <v>0</v>
      </c>
      <c r="BB54" s="57">
        <f>ROUND(SUM(BB55:BB56),2)</f>
        <v>0</v>
      </c>
      <c r="BC54" s="57">
        <f>ROUND(SUM(BC55:BC56),2)</f>
        <v>0</v>
      </c>
      <c r="BD54" s="59">
        <f>ROUND(SUM(BD55:BD56),2)</f>
        <v>0</v>
      </c>
      <c r="BS54" s="60" t="s">
        <v>68</v>
      </c>
      <c r="BT54" s="60" t="s">
        <v>69</v>
      </c>
      <c r="BU54" s="61" t="s">
        <v>70</v>
      </c>
      <c r="BV54" s="60" t="s">
        <v>71</v>
      </c>
      <c r="BW54" s="60" t="s">
        <v>5</v>
      </c>
      <c r="BX54" s="60" t="s">
        <v>72</v>
      </c>
      <c r="CL54" s="60" t="s">
        <v>19</v>
      </c>
    </row>
    <row r="55" spans="1:91" s="71" customFormat="1" ht="16.5" customHeight="1">
      <c r="A55" s="62" t="s">
        <v>73</v>
      </c>
      <c r="B55" s="63"/>
      <c r="C55" s="64"/>
      <c r="D55" s="271" t="s">
        <v>74</v>
      </c>
      <c r="E55" s="271"/>
      <c r="F55" s="271"/>
      <c r="G55" s="271"/>
      <c r="H55" s="271"/>
      <c r="I55" s="65"/>
      <c r="J55" s="271" t="s">
        <v>75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72">
        <v>0</v>
      </c>
      <c r="AH55" s="273"/>
      <c r="AI55" s="273"/>
      <c r="AJ55" s="273"/>
      <c r="AK55" s="273"/>
      <c r="AL55" s="273"/>
      <c r="AM55" s="273"/>
      <c r="AN55" s="272">
        <f>SUM(AG55,AT55)</f>
        <v>0</v>
      </c>
      <c r="AO55" s="273"/>
      <c r="AP55" s="273"/>
      <c r="AQ55" s="66" t="s">
        <v>76</v>
      </c>
      <c r="AR55" s="63"/>
      <c r="AS55" s="67">
        <v>0</v>
      </c>
      <c r="AT55" s="68">
        <f>ROUND(SUM(AV55:AW55),2)</f>
        <v>0</v>
      </c>
      <c r="AU55" s="69">
        <v>0</v>
      </c>
      <c r="AV55" s="68">
        <v>0</v>
      </c>
      <c r="AW55" s="68">
        <v>0</v>
      </c>
      <c r="AX55" s="68">
        <v>0</v>
      </c>
      <c r="AY55" s="68">
        <v>0</v>
      </c>
      <c r="AZ55" s="68">
        <v>0</v>
      </c>
      <c r="BA55" s="68">
        <v>0</v>
      </c>
      <c r="BB55" s="68">
        <v>0</v>
      </c>
      <c r="BC55" s="68">
        <v>0</v>
      </c>
      <c r="BD55" s="70">
        <v>0</v>
      </c>
      <c r="BT55" s="72" t="s">
        <v>77</v>
      </c>
      <c r="BV55" s="72" t="s">
        <v>71</v>
      </c>
      <c r="BW55" s="72" t="s">
        <v>78</v>
      </c>
      <c r="BX55" s="72" t="s">
        <v>5</v>
      </c>
      <c r="CL55" s="72" t="s">
        <v>19</v>
      </c>
      <c r="CM55" s="72" t="s">
        <v>79</v>
      </c>
    </row>
    <row r="56" spans="1:91" s="71" customFormat="1" ht="16.5" customHeight="1">
      <c r="A56" s="62" t="s">
        <v>73</v>
      </c>
      <c r="B56" s="63"/>
      <c r="C56" s="64"/>
      <c r="D56" s="271" t="s">
        <v>80</v>
      </c>
      <c r="E56" s="271"/>
      <c r="F56" s="271"/>
      <c r="G56" s="271"/>
      <c r="H56" s="271"/>
      <c r="I56" s="65"/>
      <c r="J56" s="271" t="s">
        <v>81</v>
      </c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72">
        <v>0</v>
      </c>
      <c r="AH56" s="273"/>
      <c r="AI56" s="273"/>
      <c r="AJ56" s="273"/>
      <c r="AK56" s="273"/>
      <c r="AL56" s="273"/>
      <c r="AM56" s="273"/>
      <c r="AN56" s="272">
        <f>SUM(AG56,AT56)</f>
        <v>0</v>
      </c>
      <c r="AO56" s="273"/>
      <c r="AP56" s="273"/>
      <c r="AQ56" s="66" t="s">
        <v>76</v>
      </c>
      <c r="AR56" s="63"/>
      <c r="AS56" s="73">
        <v>0</v>
      </c>
      <c r="AT56" s="74">
        <f>ROUND(SUM(AV56:AW56),2)</f>
        <v>0</v>
      </c>
      <c r="AU56" s="75">
        <v>0</v>
      </c>
      <c r="AV56" s="74">
        <v>0</v>
      </c>
      <c r="AW56" s="74">
        <v>0</v>
      </c>
      <c r="AX56" s="74">
        <v>0</v>
      </c>
      <c r="AY56" s="74">
        <v>0</v>
      </c>
      <c r="AZ56" s="74">
        <v>0</v>
      </c>
      <c r="BA56" s="74">
        <v>0</v>
      </c>
      <c r="BB56" s="74">
        <v>0</v>
      </c>
      <c r="BC56" s="74">
        <v>0</v>
      </c>
      <c r="BD56" s="76">
        <v>0</v>
      </c>
      <c r="BT56" s="72" t="s">
        <v>77</v>
      </c>
      <c r="BV56" s="72" t="s">
        <v>71</v>
      </c>
      <c r="BW56" s="72" t="s">
        <v>82</v>
      </c>
      <c r="BX56" s="72" t="s">
        <v>5</v>
      </c>
      <c r="CL56" s="72" t="s">
        <v>19</v>
      </c>
      <c r="CM56" s="72" t="s">
        <v>79</v>
      </c>
    </row>
    <row r="57" spans="1:91" s="18" customFormat="1" ht="30" customHeight="1">
      <c r="B57" s="19"/>
      <c r="AR57" s="19"/>
    </row>
    <row r="58" spans="1:91" s="18" customFormat="1" ht="6.95" customHeight="1"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19"/>
    </row>
  </sheetData>
  <sheetProtection algorithmName="SHA-512" hashValue="Ab+MNcBDAWNaeTecLpjQn6lK6+ISzxXQwp6X55Z/FAtivAhxoDz9ZgN2EqCKG2prSzPugiSbMpcky4UoeUBwLg==" saltValue="sx27x0DStFMxJg5fKe8g4bQLO+Y9j3Fu900KQwTgqaD1NTSIeOykP2bk84XzI+a29SlcLodhVvcSRMMjNr68zA==" spinCount="100000" sheet="1" objects="1" scenarios="1" formatColumns="0" formatRows="0"/>
  <mergeCells count="46"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6:H56"/>
    <mergeCell ref="J56:AF56"/>
    <mergeCell ref="AG56:AM56"/>
    <mergeCell ref="AN56:AP56"/>
    <mergeCell ref="AG54:AM54"/>
    <mergeCell ref="AN54:AP54"/>
    <mergeCell ref="D55:H55"/>
    <mergeCell ref="J55:AF55"/>
    <mergeCell ref="AG55:AM55"/>
    <mergeCell ref="AN55:AP55"/>
  </mergeCells>
  <hyperlinks>
    <hyperlink ref="A55" location="'SO 01 - VODOVOD DN400'!C2" display="/" xr:uid="{13EA40E8-47F7-4679-AEA0-4A726D841A2D}"/>
    <hyperlink ref="A56" location="'VRN - VEDLEJŠÍ ROZPOČTOVÉ...'!C2" display="/" xr:uid="{CD456A75-A95F-4180-A5D3-8624812F6F96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A1230-0737-43DC-8837-FA43EBB61ADC}">
  <sheetPr>
    <pageSetUpPr fitToPage="1"/>
  </sheetPr>
  <dimension ref="B2:BM674"/>
  <sheetViews>
    <sheetView showGridLines="0" workbookViewId="0"/>
  </sheetViews>
  <sheetFormatPr defaultRowHeight="11.25"/>
  <cols>
    <col min="1" max="1" width="7.140625" style="2" customWidth="1"/>
    <col min="2" max="2" width="1" style="2" customWidth="1"/>
    <col min="3" max="3" width="3.5703125" style="2" customWidth="1"/>
    <col min="4" max="4" width="3.7109375" style="2" customWidth="1"/>
    <col min="5" max="5" width="14.7109375" style="2" customWidth="1"/>
    <col min="6" max="6" width="43.5703125" style="2" customWidth="1"/>
    <col min="7" max="7" width="6.42578125" style="2" customWidth="1"/>
    <col min="8" max="8" width="12" style="2" customWidth="1"/>
    <col min="9" max="9" width="13.5703125" style="2" customWidth="1"/>
    <col min="10" max="10" width="19.140625" style="2" customWidth="1"/>
    <col min="11" max="11" width="19.140625" style="2" hidden="1" customWidth="1"/>
    <col min="12" max="12" width="8" style="2" customWidth="1"/>
    <col min="13" max="13" width="9.28515625" style="2" hidden="1" customWidth="1"/>
    <col min="14" max="14" width="9.140625" style="2"/>
    <col min="15" max="20" width="12.140625" style="2" hidden="1" customWidth="1"/>
    <col min="21" max="21" width="14" style="2" hidden="1" customWidth="1"/>
    <col min="22" max="22" width="10.5703125" style="2" customWidth="1"/>
    <col min="23" max="23" width="14" style="2" customWidth="1"/>
    <col min="24" max="24" width="10.5703125" style="2" customWidth="1"/>
    <col min="25" max="25" width="12.85546875" style="2" customWidth="1"/>
    <col min="26" max="26" width="9.42578125" style="2" customWidth="1"/>
    <col min="27" max="27" width="12.85546875" style="2" customWidth="1"/>
    <col min="28" max="28" width="14" style="2" customWidth="1"/>
    <col min="29" max="29" width="9.42578125" style="2" customWidth="1"/>
    <col min="30" max="30" width="12.85546875" style="2" customWidth="1"/>
    <col min="31" max="31" width="14" style="2" customWidth="1"/>
    <col min="32" max="16384" width="9.140625" style="2"/>
  </cols>
  <sheetData>
    <row r="2" spans="2:56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3" t="s">
        <v>78</v>
      </c>
      <c r="AZ2" s="77" t="s">
        <v>83</v>
      </c>
      <c r="BA2" s="77" t="s">
        <v>83</v>
      </c>
      <c r="BB2" s="77" t="s">
        <v>19</v>
      </c>
      <c r="BC2" s="77" t="s">
        <v>84</v>
      </c>
      <c r="BD2" s="77" t="s">
        <v>79</v>
      </c>
    </row>
    <row r="3" spans="2:56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  <c r="AZ3" s="77" t="s">
        <v>85</v>
      </c>
      <c r="BA3" s="77" t="s">
        <v>85</v>
      </c>
      <c r="BB3" s="77" t="s">
        <v>19</v>
      </c>
      <c r="BC3" s="77" t="s">
        <v>86</v>
      </c>
      <c r="BD3" s="77" t="s">
        <v>79</v>
      </c>
    </row>
    <row r="4" spans="2:56" ht="24.95" customHeight="1">
      <c r="B4" s="6"/>
      <c r="D4" s="7" t="s">
        <v>87</v>
      </c>
      <c r="L4" s="6"/>
      <c r="M4" s="78" t="s">
        <v>10</v>
      </c>
      <c r="AT4" s="3" t="s">
        <v>4</v>
      </c>
      <c r="AZ4" s="77" t="s">
        <v>88</v>
      </c>
      <c r="BA4" s="77" t="s">
        <v>88</v>
      </c>
      <c r="BB4" s="77" t="s">
        <v>19</v>
      </c>
      <c r="BC4" s="77" t="s">
        <v>89</v>
      </c>
      <c r="BD4" s="77" t="s">
        <v>79</v>
      </c>
    </row>
    <row r="5" spans="2:56" ht="6.95" customHeight="1">
      <c r="B5" s="6"/>
      <c r="L5" s="6"/>
      <c r="AZ5" s="77" t="s">
        <v>90</v>
      </c>
      <c r="BA5" s="77" t="s">
        <v>90</v>
      </c>
      <c r="BB5" s="77" t="s">
        <v>19</v>
      </c>
      <c r="BC5" s="77" t="s">
        <v>91</v>
      </c>
      <c r="BD5" s="77" t="s">
        <v>79</v>
      </c>
    </row>
    <row r="6" spans="2:56" ht="12" customHeight="1">
      <c r="B6" s="6"/>
      <c r="D6" s="13" t="s">
        <v>16</v>
      </c>
      <c r="L6" s="6"/>
      <c r="AZ6" s="77" t="s">
        <v>92</v>
      </c>
      <c r="BA6" s="77" t="s">
        <v>92</v>
      </c>
      <c r="BB6" s="77" t="s">
        <v>19</v>
      </c>
      <c r="BC6" s="77" t="s">
        <v>93</v>
      </c>
      <c r="BD6" s="77" t="s">
        <v>79</v>
      </c>
    </row>
    <row r="7" spans="2:56" ht="16.5" customHeight="1">
      <c r="B7" s="6"/>
      <c r="E7" s="309" t="s">
        <v>17</v>
      </c>
      <c r="F7" s="310"/>
      <c r="G7" s="310"/>
      <c r="H7" s="310"/>
      <c r="L7" s="6"/>
      <c r="AZ7" s="77" t="s">
        <v>94</v>
      </c>
      <c r="BA7" s="77" t="s">
        <v>94</v>
      </c>
      <c r="BB7" s="77" t="s">
        <v>19</v>
      </c>
      <c r="BC7" s="77" t="s">
        <v>95</v>
      </c>
      <c r="BD7" s="77" t="s">
        <v>79</v>
      </c>
    </row>
    <row r="8" spans="2:56" s="18" customFormat="1" ht="12" customHeight="1">
      <c r="B8" s="19"/>
      <c r="D8" s="13" t="s">
        <v>96</v>
      </c>
      <c r="L8" s="19"/>
      <c r="AZ8" s="77" t="s">
        <v>97</v>
      </c>
      <c r="BA8" s="77" t="s">
        <v>97</v>
      </c>
      <c r="BB8" s="77" t="s">
        <v>19</v>
      </c>
      <c r="BC8" s="77" t="s">
        <v>98</v>
      </c>
      <c r="BD8" s="77" t="s">
        <v>79</v>
      </c>
    </row>
    <row r="9" spans="2:56" s="18" customFormat="1" ht="16.5" customHeight="1">
      <c r="B9" s="19"/>
      <c r="E9" s="294" t="s">
        <v>99</v>
      </c>
      <c r="F9" s="308"/>
      <c r="G9" s="308"/>
      <c r="H9" s="308"/>
      <c r="L9" s="19"/>
      <c r="AZ9" s="77" t="s">
        <v>100</v>
      </c>
      <c r="BA9" s="77" t="s">
        <v>100</v>
      </c>
      <c r="BB9" s="77" t="s">
        <v>19</v>
      </c>
      <c r="BC9" s="77" t="s">
        <v>101</v>
      </c>
      <c r="BD9" s="77" t="s">
        <v>79</v>
      </c>
    </row>
    <row r="10" spans="2:56" s="18" customFormat="1">
      <c r="B10" s="19"/>
      <c r="L10" s="19"/>
    </row>
    <row r="11" spans="2:56" s="18" customFormat="1" ht="12" customHeight="1">
      <c r="B11" s="19"/>
      <c r="D11" s="13" t="s">
        <v>18</v>
      </c>
      <c r="F11" s="11" t="s">
        <v>19</v>
      </c>
      <c r="I11" s="13" t="s">
        <v>20</v>
      </c>
      <c r="J11" s="11" t="s">
        <v>19</v>
      </c>
      <c r="L11" s="19"/>
    </row>
    <row r="12" spans="2:56" s="18" customFormat="1" ht="12" customHeight="1">
      <c r="B12" s="19"/>
      <c r="D12" s="13" t="s">
        <v>21</v>
      </c>
      <c r="F12" s="11" t="s">
        <v>22</v>
      </c>
      <c r="I12" s="13" t="s">
        <v>23</v>
      </c>
      <c r="J12" s="39" t="s">
        <v>24</v>
      </c>
      <c r="L12" s="19"/>
    </row>
    <row r="13" spans="2:56" s="18" customFormat="1" ht="10.9" customHeight="1">
      <c r="B13" s="19"/>
      <c r="L13" s="19"/>
    </row>
    <row r="14" spans="2:56" s="18" customFormat="1" ht="12" customHeight="1">
      <c r="B14" s="19"/>
      <c r="D14" s="13" t="s">
        <v>25</v>
      </c>
      <c r="I14" s="13" t="s">
        <v>26</v>
      </c>
      <c r="J14" s="11" t="s">
        <v>19</v>
      </c>
      <c r="L14" s="19"/>
    </row>
    <row r="15" spans="2:56" s="18" customFormat="1" ht="18" customHeight="1">
      <c r="B15" s="19"/>
      <c r="E15" s="11" t="s">
        <v>22</v>
      </c>
      <c r="I15" s="13" t="s">
        <v>27</v>
      </c>
      <c r="J15" s="11" t="s">
        <v>19</v>
      </c>
      <c r="L15" s="19"/>
    </row>
    <row r="16" spans="2:56" s="18" customFormat="1" ht="6.95" customHeight="1">
      <c r="B16" s="19"/>
      <c r="L16" s="19"/>
    </row>
    <row r="17" spans="2:12" s="18" customFormat="1" ht="12" customHeight="1">
      <c r="B17" s="19"/>
      <c r="D17" s="13" t="s">
        <v>28</v>
      </c>
      <c r="I17" s="13" t="s">
        <v>26</v>
      </c>
      <c r="J17" s="14" t="s">
        <v>29</v>
      </c>
      <c r="L17" s="19"/>
    </row>
    <row r="18" spans="2:12" s="18" customFormat="1" ht="18" customHeight="1">
      <c r="B18" s="19"/>
      <c r="E18" s="311" t="s">
        <v>29</v>
      </c>
      <c r="F18" s="297"/>
      <c r="G18" s="297"/>
      <c r="H18" s="297"/>
      <c r="I18" s="13" t="s">
        <v>27</v>
      </c>
      <c r="J18" s="14" t="s">
        <v>29</v>
      </c>
      <c r="L18" s="19"/>
    </row>
    <row r="19" spans="2:12" s="18" customFormat="1" ht="6.95" customHeight="1">
      <c r="B19" s="19"/>
      <c r="L19" s="19"/>
    </row>
    <row r="20" spans="2:12" s="18" customFormat="1" ht="12" customHeight="1">
      <c r="B20" s="19"/>
      <c r="D20" s="13" t="s">
        <v>30</v>
      </c>
      <c r="I20" s="13" t="s">
        <v>26</v>
      </c>
      <c r="J20" s="11" t="s">
        <v>19</v>
      </c>
      <c r="L20" s="19"/>
    </row>
    <row r="21" spans="2:12" s="18" customFormat="1" ht="18" customHeight="1">
      <c r="B21" s="19"/>
      <c r="E21" s="11" t="s">
        <v>22</v>
      </c>
      <c r="I21" s="13" t="s">
        <v>27</v>
      </c>
      <c r="J21" s="11" t="s">
        <v>19</v>
      </c>
      <c r="L21" s="19"/>
    </row>
    <row r="22" spans="2:12" s="18" customFormat="1" ht="6.95" customHeight="1">
      <c r="B22" s="19"/>
      <c r="L22" s="19"/>
    </row>
    <row r="23" spans="2:12" s="18" customFormat="1" ht="12" customHeight="1">
      <c r="B23" s="19"/>
      <c r="D23" s="13" t="s">
        <v>32</v>
      </c>
      <c r="I23" s="13" t="s">
        <v>26</v>
      </c>
      <c r="J23" s="11" t="s">
        <v>19</v>
      </c>
      <c r="L23" s="19"/>
    </row>
    <row r="24" spans="2:12" s="18" customFormat="1" ht="18" customHeight="1">
      <c r="B24" s="19"/>
      <c r="E24" s="11" t="s">
        <v>22</v>
      </c>
      <c r="I24" s="13" t="s">
        <v>27</v>
      </c>
      <c r="J24" s="11" t="s">
        <v>19</v>
      </c>
      <c r="L24" s="19"/>
    </row>
    <row r="25" spans="2:12" s="18" customFormat="1" ht="6.95" customHeight="1">
      <c r="B25" s="19"/>
      <c r="L25" s="19"/>
    </row>
    <row r="26" spans="2:12" s="18" customFormat="1" ht="12" customHeight="1">
      <c r="B26" s="19"/>
      <c r="D26" s="13" t="s">
        <v>33</v>
      </c>
      <c r="L26" s="19"/>
    </row>
    <row r="27" spans="2:12" s="79" customFormat="1" ht="16.5" customHeight="1">
      <c r="B27" s="80"/>
      <c r="E27" s="304" t="s">
        <v>19</v>
      </c>
      <c r="F27" s="304"/>
      <c r="G27" s="304"/>
      <c r="H27" s="304"/>
      <c r="L27" s="80"/>
    </row>
    <row r="28" spans="2:12" s="18" customFormat="1" ht="6.95" customHeight="1">
      <c r="B28" s="19"/>
      <c r="L28" s="19"/>
    </row>
    <row r="29" spans="2:12" s="18" customFormat="1" ht="6.95" customHeight="1">
      <c r="B29" s="19"/>
      <c r="D29" s="40"/>
      <c r="E29" s="40"/>
      <c r="F29" s="40"/>
      <c r="G29" s="40"/>
      <c r="H29" s="40"/>
      <c r="I29" s="40"/>
      <c r="J29" s="40"/>
      <c r="K29" s="40"/>
      <c r="L29" s="19"/>
    </row>
    <row r="30" spans="2:12" s="18" customFormat="1" ht="25.35" customHeight="1">
      <c r="B30" s="19"/>
      <c r="D30" s="81" t="s">
        <v>35</v>
      </c>
      <c r="J30" s="54">
        <f>ROUND(J91, 2)</f>
        <v>0</v>
      </c>
      <c r="L30" s="19"/>
    </row>
    <row r="31" spans="2:12" s="18" customFormat="1" ht="6.95" customHeight="1">
      <c r="B31" s="19"/>
      <c r="D31" s="40"/>
      <c r="E31" s="40"/>
      <c r="F31" s="40"/>
      <c r="G31" s="40"/>
      <c r="H31" s="40"/>
      <c r="I31" s="40"/>
      <c r="J31" s="40"/>
      <c r="K31" s="40"/>
      <c r="L31" s="19"/>
    </row>
    <row r="32" spans="2:12" s="18" customFormat="1" ht="14.45" customHeight="1">
      <c r="B32" s="19"/>
      <c r="F32" s="22" t="s">
        <v>37</v>
      </c>
      <c r="I32" s="22" t="s">
        <v>36</v>
      </c>
      <c r="J32" s="22" t="s">
        <v>38</v>
      </c>
      <c r="L32" s="19"/>
    </row>
    <row r="33" spans="2:12" s="18" customFormat="1" ht="14.45" customHeight="1">
      <c r="B33" s="19"/>
      <c r="D33" s="42" t="s">
        <v>39</v>
      </c>
      <c r="E33" s="13" t="s">
        <v>40</v>
      </c>
      <c r="F33" s="82">
        <f>ROUND((SUM(BE91:BE673)),  2)</f>
        <v>0</v>
      </c>
      <c r="I33" s="83">
        <v>0.21</v>
      </c>
      <c r="J33" s="82">
        <f>ROUND(((SUM(BE91:BE673))*I33),  2)</f>
        <v>0</v>
      </c>
      <c r="L33" s="19"/>
    </row>
    <row r="34" spans="2:12" s="18" customFormat="1" ht="14.45" customHeight="1">
      <c r="B34" s="19"/>
      <c r="E34" s="13" t="s">
        <v>41</v>
      </c>
      <c r="F34" s="82">
        <f>ROUND((SUM(BF91:BF673)),  2)</f>
        <v>0</v>
      </c>
      <c r="I34" s="83">
        <v>0.15</v>
      </c>
      <c r="J34" s="82">
        <f>ROUND(((SUM(BF91:BF673))*I34),  2)</f>
        <v>0</v>
      </c>
      <c r="L34" s="19"/>
    </row>
    <row r="35" spans="2:12" s="18" customFormat="1" ht="14.45" hidden="1" customHeight="1">
      <c r="B35" s="19"/>
      <c r="E35" s="13" t="s">
        <v>42</v>
      </c>
      <c r="F35" s="82">
        <f>ROUND((SUM(BG91:BG673)),  2)</f>
        <v>0</v>
      </c>
      <c r="I35" s="83">
        <v>0.21</v>
      </c>
      <c r="J35" s="82">
        <f>0</f>
        <v>0</v>
      </c>
      <c r="L35" s="19"/>
    </row>
    <row r="36" spans="2:12" s="18" customFormat="1" ht="14.45" hidden="1" customHeight="1">
      <c r="B36" s="19"/>
      <c r="E36" s="13" t="s">
        <v>43</v>
      </c>
      <c r="F36" s="82">
        <f>ROUND((SUM(BH91:BH673)),  2)</f>
        <v>0</v>
      </c>
      <c r="I36" s="83">
        <v>0.15</v>
      </c>
      <c r="J36" s="82">
        <f>0</f>
        <v>0</v>
      </c>
      <c r="L36" s="19"/>
    </row>
    <row r="37" spans="2:12" s="18" customFormat="1" ht="14.45" hidden="1" customHeight="1">
      <c r="B37" s="19"/>
      <c r="E37" s="13" t="s">
        <v>44</v>
      </c>
      <c r="F37" s="82">
        <f>ROUND((SUM(BI91:BI673)),  2)</f>
        <v>0</v>
      </c>
      <c r="I37" s="83">
        <v>0</v>
      </c>
      <c r="J37" s="82">
        <f>0</f>
        <v>0</v>
      </c>
      <c r="L37" s="19"/>
    </row>
    <row r="38" spans="2:12" s="18" customFormat="1" ht="6.95" customHeight="1">
      <c r="B38" s="19"/>
      <c r="L38" s="19"/>
    </row>
    <row r="39" spans="2:12" s="18" customFormat="1" ht="25.35" customHeight="1">
      <c r="B39" s="19"/>
      <c r="C39" s="84"/>
      <c r="D39" s="85" t="s">
        <v>45</v>
      </c>
      <c r="E39" s="44"/>
      <c r="F39" s="44"/>
      <c r="G39" s="86" t="s">
        <v>46</v>
      </c>
      <c r="H39" s="87" t="s">
        <v>47</v>
      </c>
      <c r="I39" s="44"/>
      <c r="J39" s="88">
        <f>SUM(J30:J37)</f>
        <v>0</v>
      </c>
      <c r="K39" s="89"/>
      <c r="L39" s="19"/>
    </row>
    <row r="40" spans="2:12" s="18" customFormat="1" ht="14.45" customHeight="1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19"/>
    </row>
    <row r="44" spans="2:12" s="18" customFormat="1" ht="6.95" customHeight="1"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19"/>
    </row>
    <row r="45" spans="2:12" s="18" customFormat="1" ht="24.95" customHeight="1">
      <c r="B45" s="19"/>
      <c r="C45" s="7" t="s">
        <v>102</v>
      </c>
      <c r="L45" s="19"/>
    </row>
    <row r="46" spans="2:12" s="18" customFormat="1" ht="6.95" customHeight="1">
      <c r="B46" s="19"/>
      <c r="L46" s="19"/>
    </row>
    <row r="47" spans="2:12" s="18" customFormat="1" ht="12" customHeight="1">
      <c r="B47" s="19"/>
      <c r="C47" s="13" t="s">
        <v>16</v>
      </c>
      <c r="L47" s="19"/>
    </row>
    <row r="48" spans="2:12" s="18" customFormat="1" ht="16.5" customHeight="1">
      <c r="B48" s="19"/>
      <c r="E48" s="309" t="str">
        <f>E7</f>
        <v>2023-R1 - PARDUBICE, SPOJIL - VODOVOD DN400</v>
      </c>
      <c r="F48" s="310"/>
      <c r="G48" s="310"/>
      <c r="H48" s="310"/>
      <c r="L48" s="19"/>
    </row>
    <row r="49" spans="2:47" s="18" customFormat="1" ht="12" customHeight="1">
      <c r="B49" s="19"/>
      <c r="C49" s="13" t="s">
        <v>96</v>
      </c>
      <c r="L49" s="19"/>
    </row>
    <row r="50" spans="2:47" s="18" customFormat="1" ht="16.5" customHeight="1">
      <c r="B50" s="19"/>
      <c r="E50" s="294" t="str">
        <f>E9</f>
        <v>SO 01 - VODOVOD DN400</v>
      </c>
      <c r="F50" s="308"/>
      <c r="G50" s="308"/>
      <c r="H50" s="308"/>
      <c r="L50" s="19"/>
    </row>
    <row r="51" spans="2:47" s="18" customFormat="1" ht="6.95" customHeight="1">
      <c r="B51" s="19"/>
      <c r="L51" s="19"/>
    </row>
    <row r="52" spans="2:47" s="18" customFormat="1" ht="12" customHeight="1">
      <c r="B52" s="19"/>
      <c r="C52" s="13" t="s">
        <v>21</v>
      </c>
      <c r="F52" s="11" t="str">
        <f>F12</f>
        <v xml:space="preserve"> </v>
      </c>
      <c r="I52" s="13" t="s">
        <v>23</v>
      </c>
      <c r="J52" s="39" t="str">
        <f>IF(J12="","",J12)</f>
        <v>14. 12. 2023</v>
      </c>
      <c r="L52" s="19"/>
    </row>
    <row r="53" spans="2:47" s="18" customFormat="1" ht="6.95" customHeight="1">
      <c r="B53" s="19"/>
      <c r="L53" s="19"/>
    </row>
    <row r="54" spans="2:47" s="18" customFormat="1" ht="15.2" customHeight="1">
      <c r="B54" s="19"/>
      <c r="C54" s="13" t="s">
        <v>25</v>
      </c>
      <c r="F54" s="11" t="str">
        <f>E15</f>
        <v xml:space="preserve"> </v>
      </c>
      <c r="I54" s="13" t="s">
        <v>30</v>
      </c>
      <c r="J54" s="16" t="str">
        <f>E21</f>
        <v xml:space="preserve"> </v>
      </c>
      <c r="L54" s="19"/>
    </row>
    <row r="55" spans="2:47" s="18" customFormat="1" ht="15.2" customHeight="1">
      <c r="B55" s="19"/>
      <c r="C55" s="13" t="s">
        <v>28</v>
      </c>
      <c r="F55" s="11" t="str">
        <f>IF(E18="","",E18)</f>
        <v>Vyplň údaj</v>
      </c>
      <c r="I55" s="13" t="s">
        <v>32</v>
      </c>
      <c r="J55" s="16" t="str">
        <f>E24</f>
        <v xml:space="preserve"> </v>
      </c>
      <c r="L55" s="19"/>
    </row>
    <row r="56" spans="2:47" s="18" customFormat="1" ht="10.35" customHeight="1">
      <c r="B56" s="19"/>
      <c r="L56" s="19"/>
    </row>
    <row r="57" spans="2:47" s="18" customFormat="1" ht="29.25" customHeight="1">
      <c r="B57" s="19"/>
      <c r="C57" s="90" t="s">
        <v>103</v>
      </c>
      <c r="D57" s="84"/>
      <c r="E57" s="84"/>
      <c r="F57" s="84"/>
      <c r="G57" s="84"/>
      <c r="H57" s="84"/>
      <c r="I57" s="84"/>
      <c r="J57" s="91" t="s">
        <v>104</v>
      </c>
      <c r="K57" s="84"/>
      <c r="L57" s="19"/>
    </row>
    <row r="58" spans="2:47" s="18" customFormat="1" ht="10.35" customHeight="1">
      <c r="B58" s="19"/>
      <c r="L58" s="19"/>
    </row>
    <row r="59" spans="2:47" s="18" customFormat="1" ht="22.9" customHeight="1">
      <c r="B59" s="19"/>
      <c r="C59" s="92" t="s">
        <v>67</v>
      </c>
      <c r="J59" s="54">
        <f>J91</f>
        <v>0</v>
      </c>
      <c r="L59" s="19"/>
      <c r="AU59" s="3" t="s">
        <v>105</v>
      </c>
    </row>
    <row r="60" spans="2:47" s="93" customFormat="1" ht="24.95" customHeight="1">
      <c r="B60" s="94"/>
      <c r="D60" s="95" t="s">
        <v>106</v>
      </c>
      <c r="E60" s="96"/>
      <c r="F60" s="96"/>
      <c r="G60" s="96"/>
      <c r="H60" s="96"/>
      <c r="I60" s="96"/>
      <c r="J60" s="97">
        <f>J92</f>
        <v>0</v>
      </c>
      <c r="L60" s="94"/>
    </row>
    <row r="61" spans="2:47" s="98" customFormat="1" ht="19.899999999999999" customHeight="1">
      <c r="B61" s="99"/>
      <c r="D61" s="100" t="s">
        <v>107</v>
      </c>
      <c r="E61" s="101"/>
      <c r="F61" s="101"/>
      <c r="G61" s="101"/>
      <c r="H61" s="101"/>
      <c r="I61" s="101"/>
      <c r="J61" s="102">
        <f>J93</f>
        <v>0</v>
      </c>
      <c r="L61" s="99"/>
    </row>
    <row r="62" spans="2:47" s="98" customFormat="1" ht="19.899999999999999" customHeight="1">
      <c r="B62" s="99"/>
      <c r="D62" s="100" t="s">
        <v>108</v>
      </c>
      <c r="E62" s="101"/>
      <c r="F62" s="101"/>
      <c r="G62" s="101"/>
      <c r="H62" s="101"/>
      <c r="I62" s="101"/>
      <c r="J62" s="102">
        <f>J348</f>
        <v>0</v>
      </c>
      <c r="L62" s="99"/>
    </row>
    <row r="63" spans="2:47" s="98" customFormat="1" ht="19.899999999999999" customHeight="1">
      <c r="B63" s="99"/>
      <c r="D63" s="100" t="s">
        <v>109</v>
      </c>
      <c r="E63" s="101"/>
      <c r="F63" s="101"/>
      <c r="G63" s="101"/>
      <c r="H63" s="101"/>
      <c r="I63" s="101"/>
      <c r="J63" s="102">
        <f>J375</f>
        <v>0</v>
      </c>
      <c r="L63" s="99"/>
    </row>
    <row r="64" spans="2:47" s="98" customFormat="1" ht="19.899999999999999" customHeight="1">
      <c r="B64" s="99"/>
      <c r="D64" s="100" t="s">
        <v>110</v>
      </c>
      <c r="E64" s="101"/>
      <c r="F64" s="101"/>
      <c r="G64" s="101"/>
      <c r="H64" s="101"/>
      <c r="I64" s="101"/>
      <c r="J64" s="102">
        <f>J387</f>
        <v>0</v>
      </c>
      <c r="L64" s="99"/>
    </row>
    <row r="65" spans="2:12" s="98" customFormat="1" ht="19.899999999999999" customHeight="1">
      <c r="B65" s="99"/>
      <c r="D65" s="100" t="s">
        <v>111</v>
      </c>
      <c r="E65" s="101"/>
      <c r="F65" s="101"/>
      <c r="G65" s="101"/>
      <c r="H65" s="101"/>
      <c r="I65" s="101"/>
      <c r="J65" s="102">
        <f>J400</f>
        <v>0</v>
      </c>
      <c r="L65" s="99"/>
    </row>
    <row r="66" spans="2:12" s="98" customFormat="1" ht="19.899999999999999" customHeight="1">
      <c r="B66" s="99"/>
      <c r="D66" s="100" t="s">
        <v>112</v>
      </c>
      <c r="E66" s="101"/>
      <c r="F66" s="101"/>
      <c r="G66" s="101"/>
      <c r="H66" s="101"/>
      <c r="I66" s="101"/>
      <c r="J66" s="102">
        <f>J426</f>
        <v>0</v>
      </c>
      <c r="L66" s="99"/>
    </row>
    <row r="67" spans="2:12" s="98" customFormat="1" ht="19.899999999999999" customHeight="1">
      <c r="B67" s="99"/>
      <c r="D67" s="100" t="s">
        <v>113</v>
      </c>
      <c r="E67" s="101"/>
      <c r="F67" s="101"/>
      <c r="G67" s="101"/>
      <c r="H67" s="101"/>
      <c r="I67" s="101"/>
      <c r="J67" s="102">
        <f>J614</f>
        <v>0</v>
      </c>
      <c r="L67" s="99"/>
    </row>
    <row r="68" spans="2:12" s="98" customFormat="1" ht="19.899999999999999" customHeight="1">
      <c r="B68" s="99"/>
      <c r="D68" s="100" t="s">
        <v>114</v>
      </c>
      <c r="E68" s="101"/>
      <c r="F68" s="101"/>
      <c r="G68" s="101"/>
      <c r="H68" s="101"/>
      <c r="I68" s="101"/>
      <c r="J68" s="102">
        <f>J637</f>
        <v>0</v>
      </c>
      <c r="L68" s="99"/>
    </row>
    <row r="69" spans="2:12" s="98" customFormat="1" ht="19.899999999999999" customHeight="1">
      <c r="B69" s="99"/>
      <c r="D69" s="100" t="s">
        <v>115</v>
      </c>
      <c r="E69" s="101"/>
      <c r="F69" s="101"/>
      <c r="G69" s="101"/>
      <c r="H69" s="101"/>
      <c r="I69" s="101"/>
      <c r="J69" s="102">
        <f>J658</f>
        <v>0</v>
      </c>
      <c r="L69" s="99"/>
    </row>
    <row r="70" spans="2:12" s="93" customFormat="1" ht="24.95" customHeight="1">
      <c r="B70" s="94"/>
      <c r="D70" s="95" t="s">
        <v>116</v>
      </c>
      <c r="E70" s="96"/>
      <c r="F70" s="96"/>
      <c r="G70" s="96"/>
      <c r="H70" s="96"/>
      <c r="I70" s="96"/>
      <c r="J70" s="97">
        <f>J662</f>
        <v>0</v>
      </c>
      <c r="L70" s="94"/>
    </row>
    <row r="71" spans="2:12" s="98" customFormat="1" ht="19.899999999999999" customHeight="1">
      <c r="B71" s="99"/>
      <c r="D71" s="100" t="s">
        <v>117</v>
      </c>
      <c r="E71" s="101"/>
      <c r="F71" s="101"/>
      <c r="G71" s="101"/>
      <c r="H71" s="101"/>
      <c r="I71" s="101"/>
      <c r="J71" s="102">
        <f>J663</f>
        <v>0</v>
      </c>
      <c r="L71" s="99"/>
    </row>
    <row r="72" spans="2:12" s="18" customFormat="1" ht="21.75" customHeight="1">
      <c r="B72" s="19"/>
      <c r="L72" s="19"/>
    </row>
    <row r="73" spans="2:12" s="18" customFormat="1" ht="6.95" customHeight="1"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19"/>
    </row>
    <row r="77" spans="2:12" s="18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19"/>
    </row>
    <row r="78" spans="2:12" s="18" customFormat="1" ht="24.95" customHeight="1">
      <c r="B78" s="19"/>
      <c r="C78" s="7" t="s">
        <v>118</v>
      </c>
      <c r="L78" s="19"/>
    </row>
    <row r="79" spans="2:12" s="18" customFormat="1" ht="6.95" customHeight="1">
      <c r="B79" s="19"/>
      <c r="L79" s="19"/>
    </row>
    <row r="80" spans="2:12" s="18" customFormat="1" ht="12" customHeight="1">
      <c r="B80" s="19"/>
      <c r="C80" s="13" t="s">
        <v>16</v>
      </c>
      <c r="L80" s="19"/>
    </row>
    <row r="81" spans="2:65" s="18" customFormat="1" ht="16.5" customHeight="1">
      <c r="B81" s="19"/>
      <c r="E81" s="309" t="str">
        <f>E7</f>
        <v>2023-R1 - PARDUBICE, SPOJIL - VODOVOD DN400</v>
      </c>
      <c r="F81" s="310"/>
      <c r="G81" s="310"/>
      <c r="H81" s="310"/>
      <c r="L81" s="19"/>
    </row>
    <row r="82" spans="2:65" s="18" customFormat="1" ht="12" customHeight="1">
      <c r="B82" s="19"/>
      <c r="C82" s="13" t="s">
        <v>96</v>
      </c>
      <c r="L82" s="19"/>
    </row>
    <row r="83" spans="2:65" s="18" customFormat="1" ht="16.5" customHeight="1">
      <c r="B83" s="19"/>
      <c r="E83" s="294" t="str">
        <f>E9</f>
        <v>SO 01 - VODOVOD DN400</v>
      </c>
      <c r="F83" s="308"/>
      <c r="G83" s="308"/>
      <c r="H83" s="308"/>
      <c r="L83" s="19"/>
    </row>
    <row r="84" spans="2:65" s="18" customFormat="1" ht="6.95" customHeight="1">
      <c r="B84" s="19"/>
      <c r="L84" s="19"/>
    </row>
    <row r="85" spans="2:65" s="18" customFormat="1" ht="12" customHeight="1">
      <c r="B85" s="19"/>
      <c r="C85" s="13" t="s">
        <v>21</v>
      </c>
      <c r="F85" s="11" t="str">
        <f>F12</f>
        <v xml:space="preserve"> </v>
      </c>
      <c r="I85" s="13" t="s">
        <v>23</v>
      </c>
      <c r="J85" s="39" t="str">
        <f>IF(J12="","",J12)</f>
        <v>14. 12. 2023</v>
      </c>
      <c r="L85" s="19"/>
    </row>
    <row r="86" spans="2:65" s="18" customFormat="1" ht="6.95" customHeight="1">
      <c r="B86" s="19"/>
      <c r="L86" s="19"/>
    </row>
    <row r="87" spans="2:65" s="18" customFormat="1" ht="15.2" customHeight="1">
      <c r="B87" s="19"/>
      <c r="C87" s="13" t="s">
        <v>25</v>
      </c>
      <c r="F87" s="11" t="str">
        <f>E15</f>
        <v xml:space="preserve"> </v>
      </c>
      <c r="I87" s="13" t="s">
        <v>30</v>
      </c>
      <c r="J87" s="16" t="str">
        <f>E21</f>
        <v xml:space="preserve"> </v>
      </c>
      <c r="L87" s="19"/>
    </row>
    <row r="88" spans="2:65" s="18" customFormat="1" ht="15.2" customHeight="1">
      <c r="B88" s="19"/>
      <c r="C88" s="13" t="s">
        <v>28</v>
      </c>
      <c r="F88" s="11" t="str">
        <f>IF(E18="","",E18)</f>
        <v>Vyplň údaj</v>
      </c>
      <c r="I88" s="13" t="s">
        <v>32</v>
      </c>
      <c r="J88" s="16" t="str">
        <f>E24</f>
        <v xml:space="preserve"> </v>
      </c>
      <c r="L88" s="19"/>
    </row>
    <row r="89" spans="2:65" s="18" customFormat="1" ht="10.35" customHeight="1">
      <c r="B89" s="19"/>
      <c r="L89" s="19"/>
    </row>
    <row r="90" spans="2:65" s="103" customFormat="1" ht="29.25" customHeight="1">
      <c r="B90" s="104"/>
      <c r="C90" s="105" t="s">
        <v>119</v>
      </c>
      <c r="D90" s="106" t="s">
        <v>54</v>
      </c>
      <c r="E90" s="106" t="s">
        <v>50</v>
      </c>
      <c r="F90" s="106" t="s">
        <v>51</v>
      </c>
      <c r="G90" s="106" t="s">
        <v>120</v>
      </c>
      <c r="H90" s="106" t="s">
        <v>121</v>
      </c>
      <c r="I90" s="106" t="s">
        <v>122</v>
      </c>
      <c r="J90" s="107" t="s">
        <v>104</v>
      </c>
      <c r="K90" s="108" t="s">
        <v>123</v>
      </c>
      <c r="L90" s="104"/>
      <c r="M90" s="46" t="s">
        <v>19</v>
      </c>
      <c r="N90" s="47" t="s">
        <v>39</v>
      </c>
      <c r="O90" s="47" t="s">
        <v>124</v>
      </c>
      <c r="P90" s="47" t="s">
        <v>125</v>
      </c>
      <c r="Q90" s="47" t="s">
        <v>126</v>
      </c>
      <c r="R90" s="47" t="s">
        <v>127</v>
      </c>
      <c r="S90" s="47" t="s">
        <v>128</v>
      </c>
      <c r="T90" s="48" t="s">
        <v>129</v>
      </c>
    </row>
    <row r="91" spans="2:65" s="18" customFormat="1" ht="22.9" customHeight="1">
      <c r="B91" s="19"/>
      <c r="C91" s="52" t="s">
        <v>130</v>
      </c>
      <c r="J91" s="109">
        <f>BK91</f>
        <v>0</v>
      </c>
      <c r="L91" s="19"/>
      <c r="M91" s="49"/>
      <c r="N91" s="40"/>
      <c r="O91" s="40"/>
      <c r="P91" s="110">
        <f>P92+P662</f>
        <v>0</v>
      </c>
      <c r="Q91" s="40"/>
      <c r="R91" s="110">
        <f>R92+R662</f>
        <v>1148.2924449999998</v>
      </c>
      <c r="S91" s="40"/>
      <c r="T91" s="111">
        <f>T92+T662</f>
        <v>4.2479999999999993</v>
      </c>
      <c r="AT91" s="3" t="s">
        <v>68</v>
      </c>
      <c r="AU91" s="3" t="s">
        <v>105</v>
      </c>
      <c r="BK91" s="112">
        <f>BK92+BK662</f>
        <v>0</v>
      </c>
    </row>
    <row r="92" spans="2:65" s="113" customFormat="1" ht="25.9" customHeight="1">
      <c r="B92" s="114"/>
      <c r="D92" s="115" t="s">
        <v>68</v>
      </c>
      <c r="E92" s="116" t="s">
        <v>131</v>
      </c>
      <c r="F92" s="116" t="s">
        <v>132</v>
      </c>
      <c r="I92" s="117"/>
      <c r="J92" s="118">
        <f>BK92</f>
        <v>0</v>
      </c>
      <c r="L92" s="114"/>
      <c r="M92" s="119"/>
      <c r="P92" s="120">
        <f>P93+P348+P375+P387+P400+P426+P614+P637+P658</f>
        <v>0</v>
      </c>
      <c r="R92" s="120">
        <f>R93+R348+R375+R387+R400+R426+R614+R637+R658</f>
        <v>1148.2370349999999</v>
      </c>
      <c r="T92" s="121">
        <f>T93+T348+T375+T387+T400+T426+T614+T637+T658</f>
        <v>4.2479999999999993</v>
      </c>
      <c r="AR92" s="115" t="s">
        <v>77</v>
      </c>
      <c r="AT92" s="122" t="s">
        <v>68</v>
      </c>
      <c r="AU92" s="122" t="s">
        <v>69</v>
      </c>
      <c r="AY92" s="115" t="s">
        <v>133</v>
      </c>
      <c r="BK92" s="123">
        <f>BK93+BK348+BK375+BK387+BK400+BK426+BK614+BK637+BK658</f>
        <v>0</v>
      </c>
    </row>
    <row r="93" spans="2:65" s="113" customFormat="1" ht="22.9" customHeight="1">
      <c r="B93" s="114"/>
      <c r="D93" s="115" t="s">
        <v>68</v>
      </c>
      <c r="E93" s="124" t="s">
        <v>77</v>
      </c>
      <c r="F93" s="124" t="s">
        <v>134</v>
      </c>
      <c r="I93" s="117"/>
      <c r="J93" s="125">
        <f>BK93</f>
        <v>0</v>
      </c>
      <c r="L93" s="114"/>
      <c r="M93" s="119"/>
      <c r="P93" s="120">
        <f>SUM(P94:P347)</f>
        <v>0</v>
      </c>
      <c r="R93" s="120">
        <f>SUM(R94:R347)</f>
        <v>849.61152500000003</v>
      </c>
      <c r="T93" s="121">
        <f>SUM(T94:T347)</f>
        <v>4.2479999999999993</v>
      </c>
      <c r="AR93" s="115" t="s">
        <v>77</v>
      </c>
      <c r="AT93" s="122" t="s">
        <v>68</v>
      </c>
      <c r="AU93" s="122" t="s">
        <v>77</v>
      </c>
      <c r="AY93" s="115" t="s">
        <v>133</v>
      </c>
      <c r="BK93" s="123">
        <f>SUM(BK94:BK347)</f>
        <v>0</v>
      </c>
    </row>
    <row r="94" spans="2:65" s="18" customFormat="1" ht="24.2" customHeight="1">
      <c r="B94" s="19"/>
      <c r="C94" s="126" t="s">
        <v>77</v>
      </c>
      <c r="D94" s="126" t="s">
        <v>135</v>
      </c>
      <c r="E94" s="127" t="s">
        <v>136</v>
      </c>
      <c r="F94" s="128" t="s">
        <v>137</v>
      </c>
      <c r="G94" s="129" t="s">
        <v>138</v>
      </c>
      <c r="H94" s="130">
        <v>3</v>
      </c>
      <c r="I94" s="131"/>
      <c r="J94" s="132">
        <f>ROUND(I94*H94,2)</f>
        <v>0</v>
      </c>
      <c r="K94" s="133"/>
      <c r="L94" s="19"/>
      <c r="M94" s="134" t="s">
        <v>19</v>
      </c>
      <c r="N94" s="135" t="s">
        <v>40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139</v>
      </c>
      <c r="AT94" s="138" t="s">
        <v>135</v>
      </c>
      <c r="AU94" s="138" t="s">
        <v>79</v>
      </c>
      <c r="AY94" s="3" t="s">
        <v>133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3" t="s">
        <v>77</v>
      </c>
      <c r="BK94" s="139">
        <f>ROUND(I94*H94,2)</f>
        <v>0</v>
      </c>
      <c r="BL94" s="3" t="s">
        <v>139</v>
      </c>
      <c r="BM94" s="138" t="s">
        <v>140</v>
      </c>
    </row>
    <row r="95" spans="2:65" s="18" customFormat="1" ht="19.5">
      <c r="B95" s="19"/>
      <c r="D95" s="140" t="s">
        <v>141</v>
      </c>
      <c r="F95" s="141" t="s">
        <v>142</v>
      </c>
      <c r="I95" s="142"/>
      <c r="L95" s="19"/>
      <c r="M95" s="143"/>
      <c r="T95" s="43"/>
      <c r="AT95" s="3" t="s">
        <v>141</v>
      </c>
      <c r="AU95" s="3" t="s">
        <v>79</v>
      </c>
    </row>
    <row r="96" spans="2:65" s="18" customFormat="1">
      <c r="B96" s="19"/>
      <c r="D96" s="144" t="s">
        <v>143</v>
      </c>
      <c r="F96" s="145" t="s">
        <v>144</v>
      </c>
      <c r="I96" s="142"/>
      <c r="L96" s="19"/>
      <c r="M96" s="143"/>
      <c r="T96" s="43"/>
      <c r="AT96" s="3" t="s">
        <v>143</v>
      </c>
      <c r="AU96" s="3" t="s">
        <v>79</v>
      </c>
    </row>
    <row r="97" spans="2:65" s="18" customFormat="1" ht="19.5">
      <c r="B97" s="19"/>
      <c r="D97" s="140" t="s">
        <v>145</v>
      </c>
      <c r="F97" s="146" t="s">
        <v>146</v>
      </c>
      <c r="I97" s="142"/>
      <c r="L97" s="19"/>
      <c r="M97" s="143"/>
      <c r="T97" s="43"/>
      <c r="AT97" s="3" t="s">
        <v>145</v>
      </c>
      <c r="AU97" s="3" t="s">
        <v>79</v>
      </c>
    </row>
    <row r="98" spans="2:65" s="18" customFormat="1" ht="24.2" customHeight="1">
      <c r="B98" s="19"/>
      <c r="C98" s="126" t="s">
        <v>79</v>
      </c>
      <c r="D98" s="126" t="s">
        <v>135</v>
      </c>
      <c r="E98" s="127" t="s">
        <v>147</v>
      </c>
      <c r="F98" s="128" t="s">
        <v>148</v>
      </c>
      <c r="G98" s="129" t="s">
        <v>138</v>
      </c>
      <c r="H98" s="130">
        <v>3</v>
      </c>
      <c r="I98" s="131"/>
      <c r="J98" s="132">
        <f>ROUND(I98*H98,2)</f>
        <v>0</v>
      </c>
      <c r="K98" s="133"/>
      <c r="L98" s="19"/>
      <c r="M98" s="134" t="s">
        <v>19</v>
      </c>
      <c r="N98" s="135" t="s">
        <v>40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139</v>
      </c>
      <c r="AT98" s="138" t="s">
        <v>135</v>
      </c>
      <c r="AU98" s="138" t="s">
        <v>79</v>
      </c>
      <c r="AY98" s="3" t="s">
        <v>133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3" t="s">
        <v>77</v>
      </c>
      <c r="BK98" s="139">
        <f>ROUND(I98*H98,2)</f>
        <v>0</v>
      </c>
      <c r="BL98" s="3" t="s">
        <v>139</v>
      </c>
      <c r="BM98" s="138" t="s">
        <v>149</v>
      </c>
    </row>
    <row r="99" spans="2:65" s="18" customFormat="1" ht="19.5">
      <c r="B99" s="19"/>
      <c r="D99" s="140" t="s">
        <v>141</v>
      </c>
      <c r="F99" s="141" t="s">
        <v>150</v>
      </c>
      <c r="I99" s="142"/>
      <c r="L99" s="19"/>
      <c r="M99" s="143"/>
      <c r="T99" s="43"/>
      <c r="AT99" s="3" t="s">
        <v>141</v>
      </c>
      <c r="AU99" s="3" t="s">
        <v>79</v>
      </c>
    </row>
    <row r="100" spans="2:65" s="18" customFormat="1">
      <c r="B100" s="19"/>
      <c r="D100" s="144" t="s">
        <v>143</v>
      </c>
      <c r="F100" s="145" t="s">
        <v>151</v>
      </c>
      <c r="I100" s="142"/>
      <c r="L100" s="19"/>
      <c r="M100" s="143"/>
      <c r="T100" s="43"/>
      <c r="AT100" s="3" t="s">
        <v>143</v>
      </c>
      <c r="AU100" s="3" t="s">
        <v>79</v>
      </c>
    </row>
    <row r="101" spans="2:65" s="18" customFormat="1" ht="19.5">
      <c r="B101" s="19"/>
      <c r="D101" s="140" t="s">
        <v>145</v>
      </c>
      <c r="F101" s="146" t="s">
        <v>146</v>
      </c>
      <c r="I101" s="142"/>
      <c r="L101" s="19"/>
      <c r="M101" s="143"/>
      <c r="T101" s="43"/>
      <c r="AT101" s="3" t="s">
        <v>145</v>
      </c>
      <c r="AU101" s="3" t="s">
        <v>79</v>
      </c>
    </row>
    <row r="102" spans="2:65" s="18" customFormat="1" ht="21.75" customHeight="1">
      <c r="B102" s="19"/>
      <c r="C102" s="126" t="s">
        <v>152</v>
      </c>
      <c r="D102" s="126" t="s">
        <v>135</v>
      </c>
      <c r="E102" s="127" t="s">
        <v>153</v>
      </c>
      <c r="F102" s="128" t="s">
        <v>154</v>
      </c>
      <c r="G102" s="129" t="s">
        <v>138</v>
      </c>
      <c r="H102" s="130">
        <v>3</v>
      </c>
      <c r="I102" s="131"/>
      <c r="J102" s="132">
        <f>ROUND(I102*H102,2)</f>
        <v>0</v>
      </c>
      <c r="K102" s="133"/>
      <c r="L102" s="19"/>
      <c r="M102" s="134" t="s">
        <v>19</v>
      </c>
      <c r="N102" s="135" t="s">
        <v>40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139</v>
      </c>
      <c r="AT102" s="138" t="s">
        <v>135</v>
      </c>
      <c r="AU102" s="138" t="s">
        <v>79</v>
      </c>
      <c r="AY102" s="3" t="s">
        <v>133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3" t="s">
        <v>77</v>
      </c>
      <c r="BK102" s="139">
        <f>ROUND(I102*H102,2)</f>
        <v>0</v>
      </c>
      <c r="BL102" s="3" t="s">
        <v>139</v>
      </c>
      <c r="BM102" s="138" t="s">
        <v>155</v>
      </c>
    </row>
    <row r="103" spans="2:65" s="18" customFormat="1" ht="19.5">
      <c r="B103" s="19"/>
      <c r="D103" s="140" t="s">
        <v>141</v>
      </c>
      <c r="F103" s="141" t="s">
        <v>156</v>
      </c>
      <c r="I103" s="142"/>
      <c r="L103" s="19"/>
      <c r="M103" s="143"/>
      <c r="T103" s="43"/>
      <c r="AT103" s="3" t="s">
        <v>141</v>
      </c>
      <c r="AU103" s="3" t="s">
        <v>79</v>
      </c>
    </row>
    <row r="104" spans="2:65" s="18" customFormat="1">
      <c r="B104" s="19"/>
      <c r="D104" s="144" t="s">
        <v>143</v>
      </c>
      <c r="F104" s="145" t="s">
        <v>157</v>
      </c>
      <c r="I104" s="142"/>
      <c r="L104" s="19"/>
      <c r="M104" s="143"/>
      <c r="T104" s="43"/>
      <c r="AT104" s="3" t="s">
        <v>143</v>
      </c>
      <c r="AU104" s="3" t="s">
        <v>79</v>
      </c>
    </row>
    <row r="105" spans="2:65" s="18" customFormat="1" ht="21.75" customHeight="1">
      <c r="B105" s="19"/>
      <c r="C105" s="126" t="s">
        <v>139</v>
      </c>
      <c r="D105" s="126" t="s">
        <v>135</v>
      </c>
      <c r="E105" s="127" t="s">
        <v>158</v>
      </c>
      <c r="F105" s="128" t="s">
        <v>159</v>
      </c>
      <c r="G105" s="129" t="s">
        <v>138</v>
      </c>
      <c r="H105" s="130">
        <v>3</v>
      </c>
      <c r="I105" s="131"/>
      <c r="J105" s="132">
        <f>ROUND(I105*H105,2)</f>
        <v>0</v>
      </c>
      <c r="K105" s="133"/>
      <c r="L105" s="19"/>
      <c r="M105" s="134" t="s">
        <v>19</v>
      </c>
      <c r="N105" s="135" t="s">
        <v>40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139</v>
      </c>
      <c r="AT105" s="138" t="s">
        <v>135</v>
      </c>
      <c r="AU105" s="138" t="s">
        <v>79</v>
      </c>
      <c r="AY105" s="3" t="s">
        <v>133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3" t="s">
        <v>77</v>
      </c>
      <c r="BK105" s="139">
        <f>ROUND(I105*H105,2)</f>
        <v>0</v>
      </c>
      <c r="BL105" s="3" t="s">
        <v>139</v>
      </c>
      <c r="BM105" s="138" t="s">
        <v>160</v>
      </c>
    </row>
    <row r="106" spans="2:65" s="18" customFormat="1" ht="19.5">
      <c r="B106" s="19"/>
      <c r="D106" s="140" t="s">
        <v>141</v>
      </c>
      <c r="F106" s="141" t="s">
        <v>161</v>
      </c>
      <c r="I106" s="142"/>
      <c r="L106" s="19"/>
      <c r="M106" s="143"/>
      <c r="T106" s="43"/>
      <c r="AT106" s="3" t="s">
        <v>141</v>
      </c>
      <c r="AU106" s="3" t="s">
        <v>79</v>
      </c>
    </row>
    <row r="107" spans="2:65" s="18" customFormat="1">
      <c r="B107" s="19"/>
      <c r="D107" s="144" t="s">
        <v>143</v>
      </c>
      <c r="F107" s="145" t="s">
        <v>162</v>
      </c>
      <c r="I107" s="142"/>
      <c r="L107" s="19"/>
      <c r="M107" s="143"/>
      <c r="T107" s="43"/>
      <c r="AT107" s="3" t="s">
        <v>143</v>
      </c>
      <c r="AU107" s="3" t="s">
        <v>79</v>
      </c>
    </row>
    <row r="108" spans="2:65" s="18" customFormat="1" ht="21.75" customHeight="1">
      <c r="B108" s="19"/>
      <c r="C108" s="126" t="s">
        <v>163</v>
      </c>
      <c r="D108" s="126" t="s">
        <v>135</v>
      </c>
      <c r="E108" s="127" t="s">
        <v>164</v>
      </c>
      <c r="F108" s="128" t="s">
        <v>165</v>
      </c>
      <c r="G108" s="129" t="s">
        <v>138</v>
      </c>
      <c r="H108" s="130">
        <v>3</v>
      </c>
      <c r="I108" s="131"/>
      <c r="J108" s="132">
        <f>ROUND(I108*H108,2)</f>
        <v>0</v>
      </c>
      <c r="K108" s="133"/>
      <c r="L108" s="19"/>
      <c r="M108" s="134" t="s">
        <v>19</v>
      </c>
      <c r="N108" s="135" t="s">
        <v>40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139</v>
      </c>
      <c r="AT108" s="138" t="s">
        <v>135</v>
      </c>
      <c r="AU108" s="138" t="s">
        <v>79</v>
      </c>
      <c r="AY108" s="3" t="s">
        <v>133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3" t="s">
        <v>77</v>
      </c>
      <c r="BK108" s="139">
        <f>ROUND(I108*H108,2)</f>
        <v>0</v>
      </c>
      <c r="BL108" s="3" t="s">
        <v>139</v>
      </c>
      <c r="BM108" s="138" t="s">
        <v>166</v>
      </c>
    </row>
    <row r="109" spans="2:65" s="18" customFormat="1" ht="29.25">
      <c r="B109" s="19"/>
      <c r="D109" s="140" t="s">
        <v>141</v>
      </c>
      <c r="F109" s="141" t="s">
        <v>167</v>
      </c>
      <c r="I109" s="142"/>
      <c r="L109" s="19"/>
      <c r="M109" s="143"/>
      <c r="T109" s="43"/>
      <c r="AT109" s="3" t="s">
        <v>141</v>
      </c>
      <c r="AU109" s="3" t="s">
        <v>79</v>
      </c>
    </row>
    <row r="110" spans="2:65" s="18" customFormat="1">
      <c r="B110" s="19"/>
      <c r="D110" s="144" t="s">
        <v>143</v>
      </c>
      <c r="F110" s="145" t="s">
        <v>168</v>
      </c>
      <c r="I110" s="142"/>
      <c r="L110" s="19"/>
      <c r="M110" s="143"/>
      <c r="T110" s="43"/>
      <c r="AT110" s="3" t="s">
        <v>143</v>
      </c>
      <c r="AU110" s="3" t="s">
        <v>79</v>
      </c>
    </row>
    <row r="111" spans="2:65" s="18" customFormat="1" ht="21.75" customHeight="1">
      <c r="B111" s="19"/>
      <c r="C111" s="126" t="s">
        <v>169</v>
      </c>
      <c r="D111" s="126" t="s">
        <v>135</v>
      </c>
      <c r="E111" s="127" t="s">
        <v>170</v>
      </c>
      <c r="F111" s="128" t="s">
        <v>171</v>
      </c>
      <c r="G111" s="129" t="s">
        <v>138</v>
      </c>
      <c r="H111" s="130">
        <v>3</v>
      </c>
      <c r="I111" s="131"/>
      <c r="J111" s="132">
        <f>ROUND(I111*H111,2)</f>
        <v>0</v>
      </c>
      <c r="K111" s="133"/>
      <c r="L111" s="19"/>
      <c r="M111" s="134" t="s">
        <v>19</v>
      </c>
      <c r="N111" s="135" t="s">
        <v>40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139</v>
      </c>
      <c r="AT111" s="138" t="s">
        <v>135</v>
      </c>
      <c r="AU111" s="138" t="s">
        <v>79</v>
      </c>
      <c r="AY111" s="3" t="s">
        <v>133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3" t="s">
        <v>77</v>
      </c>
      <c r="BK111" s="139">
        <f>ROUND(I111*H111,2)</f>
        <v>0</v>
      </c>
      <c r="BL111" s="3" t="s">
        <v>139</v>
      </c>
      <c r="BM111" s="138" t="s">
        <v>172</v>
      </c>
    </row>
    <row r="112" spans="2:65" s="18" customFormat="1" ht="29.25">
      <c r="B112" s="19"/>
      <c r="D112" s="140" t="s">
        <v>141</v>
      </c>
      <c r="F112" s="141" t="s">
        <v>173</v>
      </c>
      <c r="I112" s="142"/>
      <c r="L112" s="19"/>
      <c r="M112" s="143"/>
      <c r="T112" s="43"/>
      <c r="AT112" s="3" t="s">
        <v>141</v>
      </c>
      <c r="AU112" s="3" t="s">
        <v>79</v>
      </c>
    </row>
    <row r="113" spans="2:65" s="18" customFormat="1">
      <c r="B113" s="19"/>
      <c r="D113" s="144" t="s">
        <v>143</v>
      </c>
      <c r="F113" s="145" t="s">
        <v>174</v>
      </c>
      <c r="I113" s="142"/>
      <c r="L113" s="19"/>
      <c r="M113" s="143"/>
      <c r="T113" s="43"/>
      <c r="AT113" s="3" t="s">
        <v>143</v>
      </c>
      <c r="AU113" s="3" t="s">
        <v>79</v>
      </c>
    </row>
    <row r="114" spans="2:65" s="18" customFormat="1" ht="24.2" customHeight="1">
      <c r="B114" s="19"/>
      <c r="C114" s="126" t="s">
        <v>175</v>
      </c>
      <c r="D114" s="126" t="s">
        <v>135</v>
      </c>
      <c r="E114" s="127" t="s">
        <v>176</v>
      </c>
      <c r="F114" s="128" t="s">
        <v>177</v>
      </c>
      <c r="G114" s="129" t="s">
        <v>178</v>
      </c>
      <c r="H114" s="130">
        <v>6</v>
      </c>
      <c r="I114" s="131"/>
      <c r="J114" s="132">
        <f>ROUND(I114*H114,2)</f>
        <v>0</v>
      </c>
      <c r="K114" s="133"/>
      <c r="L114" s="19"/>
      <c r="M114" s="134" t="s">
        <v>19</v>
      </c>
      <c r="N114" s="135" t="s">
        <v>40</v>
      </c>
      <c r="P114" s="136">
        <f>O114*H114</f>
        <v>0</v>
      </c>
      <c r="Q114" s="136">
        <v>0</v>
      </c>
      <c r="R114" s="136">
        <f>Q114*H114</f>
        <v>0</v>
      </c>
      <c r="S114" s="136">
        <v>0.28999999999999998</v>
      </c>
      <c r="T114" s="137">
        <f>S114*H114</f>
        <v>1.7399999999999998</v>
      </c>
      <c r="AR114" s="138" t="s">
        <v>139</v>
      </c>
      <c r="AT114" s="138" t="s">
        <v>135</v>
      </c>
      <c r="AU114" s="138" t="s">
        <v>79</v>
      </c>
      <c r="AY114" s="3" t="s">
        <v>133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3" t="s">
        <v>77</v>
      </c>
      <c r="BK114" s="139">
        <f>ROUND(I114*H114,2)</f>
        <v>0</v>
      </c>
      <c r="BL114" s="3" t="s">
        <v>139</v>
      </c>
      <c r="BM114" s="138" t="s">
        <v>179</v>
      </c>
    </row>
    <row r="115" spans="2:65" s="18" customFormat="1" ht="39">
      <c r="B115" s="19"/>
      <c r="D115" s="140" t="s">
        <v>141</v>
      </c>
      <c r="F115" s="141" t="s">
        <v>180</v>
      </c>
      <c r="I115" s="142"/>
      <c r="L115" s="19"/>
      <c r="M115" s="143"/>
      <c r="T115" s="43"/>
      <c r="AT115" s="3" t="s">
        <v>141</v>
      </c>
      <c r="AU115" s="3" t="s">
        <v>79</v>
      </c>
    </row>
    <row r="116" spans="2:65" s="18" customFormat="1">
      <c r="B116" s="19"/>
      <c r="D116" s="144" t="s">
        <v>143</v>
      </c>
      <c r="F116" s="145" t="s">
        <v>181</v>
      </c>
      <c r="I116" s="142"/>
      <c r="L116" s="19"/>
      <c r="M116" s="143"/>
      <c r="T116" s="43"/>
      <c r="AT116" s="3" t="s">
        <v>143</v>
      </c>
      <c r="AU116" s="3" t="s">
        <v>79</v>
      </c>
    </row>
    <row r="117" spans="2:65" s="147" customFormat="1">
      <c r="B117" s="148"/>
      <c r="D117" s="140" t="s">
        <v>182</v>
      </c>
      <c r="E117" s="149" t="s">
        <v>19</v>
      </c>
      <c r="F117" s="150" t="s">
        <v>183</v>
      </c>
      <c r="H117" s="149" t="s">
        <v>19</v>
      </c>
      <c r="I117" s="151"/>
      <c r="L117" s="148"/>
      <c r="M117" s="152"/>
      <c r="T117" s="153"/>
      <c r="AT117" s="149" t="s">
        <v>182</v>
      </c>
      <c r="AU117" s="149" t="s">
        <v>79</v>
      </c>
      <c r="AV117" s="147" t="s">
        <v>77</v>
      </c>
      <c r="AW117" s="147" t="s">
        <v>31</v>
      </c>
      <c r="AX117" s="147" t="s">
        <v>69</v>
      </c>
      <c r="AY117" s="149" t="s">
        <v>133</v>
      </c>
    </row>
    <row r="118" spans="2:65" s="154" customFormat="1">
      <c r="B118" s="155"/>
      <c r="D118" s="140" t="s">
        <v>182</v>
      </c>
      <c r="E118" s="156" t="s">
        <v>19</v>
      </c>
      <c r="F118" s="157" t="s">
        <v>184</v>
      </c>
      <c r="H118" s="158">
        <v>6</v>
      </c>
      <c r="I118" s="159"/>
      <c r="L118" s="155"/>
      <c r="M118" s="160"/>
      <c r="T118" s="161"/>
      <c r="AT118" s="156" t="s">
        <v>182</v>
      </c>
      <c r="AU118" s="156" t="s">
        <v>79</v>
      </c>
      <c r="AV118" s="154" t="s">
        <v>79</v>
      </c>
      <c r="AW118" s="154" t="s">
        <v>31</v>
      </c>
      <c r="AX118" s="154" t="s">
        <v>77</v>
      </c>
      <c r="AY118" s="156" t="s">
        <v>133</v>
      </c>
    </row>
    <row r="119" spans="2:65" s="18" customFormat="1" ht="24.2" customHeight="1">
      <c r="B119" s="19"/>
      <c r="C119" s="126" t="s">
        <v>185</v>
      </c>
      <c r="D119" s="126" t="s">
        <v>135</v>
      </c>
      <c r="E119" s="127" t="s">
        <v>186</v>
      </c>
      <c r="F119" s="128" t="s">
        <v>187</v>
      </c>
      <c r="G119" s="129" t="s">
        <v>178</v>
      </c>
      <c r="H119" s="130">
        <v>6</v>
      </c>
      <c r="I119" s="131"/>
      <c r="J119" s="132">
        <f>ROUND(I119*H119,2)</f>
        <v>0</v>
      </c>
      <c r="K119" s="133"/>
      <c r="L119" s="19"/>
      <c r="M119" s="134" t="s">
        <v>19</v>
      </c>
      <c r="N119" s="135" t="s">
        <v>40</v>
      </c>
      <c r="P119" s="136">
        <f>O119*H119</f>
        <v>0</v>
      </c>
      <c r="Q119" s="136">
        <v>0</v>
      </c>
      <c r="R119" s="136">
        <f>Q119*H119</f>
        <v>0</v>
      </c>
      <c r="S119" s="136">
        <v>9.8000000000000004E-2</v>
      </c>
      <c r="T119" s="137">
        <f>S119*H119</f>
        <v>0.58800000000000008</v>
      </c>
      <c r="AR119" s="138" t="s">
        <v>139</v>
      </c>
      <c r="AT119" s="138" t="s">
        <v>135</v>
      </c>
      <c r="AU119" s="138" t="s">
        <v>79</v>
      </c>
      <c r="AY119" s="3" t="s">
        <v>133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3" t="s">
        <v>77</v>
      </c>
      <c r="BK119" s="139">
        <f>ROUND(I119*H119,2)</f>
        <v>0</v>
      </c>
      <c r="BL119" s="3" t="s">
        <v>139</v>
      </c>
      <c r="BM119" s="138" t="s">
        <v>188</v>
      </c>
    </row>
    <row r="120" spans="2:65" s="18" customFormat="1" ht="29.25">
      <c r="B120" s="19"/>
      <c r="D120" s="140" t="s">
        <v>141</v>
      </c>
      <c r="F120" s="141" t="s">
        <v>189</v>
      </c>
      <c r="I120" s="142"/>
      <c r="L120" s="19"/>
      <c r="M120" s="143"/>
      <c r="T120" s="43"/>
      <c r="AT120" s="3" t="s">
        <v>141</v>
      </c>
      <c r="AU120" s="3" t="s">
        <v>79</v>
      </c>
    </row>
    <row r="121" spans="2:65" s="18" customFormat="1">
      <c r="B121" s="19"/>
      <c r="D121" s="144" t="s">
        <v>143</v>
      </c>
      <c r="F121" s="145" t="s">
        <v>190</v>
      </c>
      <c r="I121" s="142"/>
      <c r="L121" s="19"/>
      <c r="M121" s="143"/>
      <c r="T121" s="43"/>
      <c r="AT121" s="3" t="s">
        <v>143</v>
      </c>
      <c r="AU121" s="3" t="s">
        <v>79</v>
      </c>
    </row>
    <row r="122" spans="2:65" s="147" customFormat="1">
      <c r="B122" s="148"/>
      <c r="D122" s="140" t="s">
        <v>182</v>
      </c>
      <c r="E122" s="149" t="s">
        <v>19</v>
      </c>
      <c r="F122" s="150" t="s">
        <v>183</v>
      </c>
      <c r="H122" s="149" t="s">
        <v>19</v>
      </c>
      <c r="I122" s="151"/>
      <c r="L122" s="148"/>
      <c r="M122" s="152"/>
      <c r="T122" s="153"/>
      <c r="AT122" s="149" t="s">
        <v>182</v>
      </c>
      <c r="AU122" s="149" t="s">
        <v>79</v>
      </c>
      <c r="AV122" s="147" t="s">
        <v>77</v>
      </c>
      <c r="AW122" s="147" t="s">
        <v>31</v>
      </c>
      <c r="AX122" s="147" t="s">
        <v>69</v>
      </c>
      <c r="AY122" s="149" t="s">
        <v>133</v>
      </c>
    </row>
    <row r="123" spans="2:65" s="154" customFormat="1">
      <c r="B123" s="155"/>
      <c r="D123" s="140" t="s">
        <v>182</v>
      </c>
      <c r="E123" s="156" t="s">
        <v>19</v>
      </c>
      <c r="F123" s="157" t="s">
        <v>184</v>
      </c>
      <c r="H123" s="158">
        <v>6</v>
      </c>
      <c r="I123" s="159"/>
      <c r="L123" s="155"/>
      <c r="M123" s="160"/>
      <c r="T123" s="161"/>
      <c r="AT123" s="156" t="s">
        <v>182</v>
      </c>
      <c r="AU123" s="156" t="s">
        <v>79</v>
      </c>
      <c r="AV123" s="154" t="s">
        <v>79</v>
      </c>
      <c r="AW123" s="154" t="s">
        <v>31</v>
      </c>
      <c r="AX123" s="154" t="s">
        <v>77</v>
      </c>
      <c r="AY123" s="156" t="s">
        <v>133</v>
      </c>
    </row>
    <row r="124" spans="2:65" s="18" customFormat="1" ht="33" customHeight="1">
      <c r="B124" s="19"/>
      <c r="C124" s="126" t="s">
        <v>191</v>
      </c>
      <c r="D124" s="126" t="s">
        <v>135</v>
      </c>
      <c r="E124" s="127" t="s">
        <v>192</v>
      </c>
      <c r="F124" s="128" t="s">
        <v>193</v>
      </c>
      <c r="G124" s="129" t="s">
        <v>178</v>
      </c>
      <c r="H124" s="130">
        <v>6</v>
      </c>
      <c r="I124" s="131"/>
      <c r="J124" s="132">
        <f>ROUND(I124*H124,2)</f>
        <v>0</v>
      </c>
      <c r="K124" s="133"/>
      <c r="L124" s="19"/>
      <c r="M124" s="134" t="s">
        <v>19</v>
      </c>
      <c r="N124" s="135" t="s">
        <v>40</v>
      </c>
      <c r="P124" s="136">
        <f>O124*H124</f>
        <v>0</v>
      </c>
      <c r="Q124" s="136">
        <v>5.0000000000000002E-5</v>
      </c>
      <c r="R124" s="136">
        <f>Q124*H124</f>
        <v>3.0000000000000003E-4</v>
      </c>
      <c r="S124" s="136">
        <v>0.115</v>
      </c>
      <c r="T124" s="137">
        <f>S124*H124</f>
        <v>0.69000000000000006</v>
      </c>
      <c r="AR124" s="138" t="s">
        <v>139</v>
      </c>
      <c r="AT124" s="138" t="s">
        <v>135</v>
      </c>
      <c r="AU124" s="138" t="s">
        <v>79</v>
      </c>
      <c r="AY124" s="3" t="s">
        <v>133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3" t="s">
        <v>77</v>
      </c>
      <c r="BK124" s="139">
        <f>ROUND(I124*H124,2)</f>
        <v>0</v>
      </c>
      <c r="BL124" s="3" t="s">
        <v>139</v>
      </c>
      <c r="BM124" s="138" t="s">
        <v>194</v>
      </c>
    </row>
    <row r="125" spans="2:65" s="18" customFormat="1" ht="29.25">
      <c r="B125" s="19"/>
      <c r="D125" s="140" t="s">
        <v>141</v>
      </c>
      <c r="F125" s="141" t="s">
        <v>195</v>
      </c>
      <c r="I125" s="142"/>
      <c r="L125" s="19"/>
      <c r="M125" s="143"/>
      <c r="T125" s="43"/>
      <c r="AT125" s="3" t="s">
        <v>141</v>
      </c>
      <c r="AU125" s="3" t="s">
        <v>79</v>
      </c>
    </row>
    <row r="126" spans="2:65" s="18" customFormat="1">
      <c r="B126" s="19"/>
      <c r="D126" s="144" t="s">
        <v>143</v>
      </c>
      <c r="F126" s="145" t="s">
        <v>196</v>
      </c>
      <c r="I126" s="142"/>
      <c r="L126" s="19"/>
      <c r="M126" s="143"/>
      <c r="T126" s="43"/>
      <c r="AT126" s="3" t="s">
        <v>143</v>
      </c>
      <c r="AU126" s="3" t="s">
        <v>79</v>
      </c>
    </row>
    <row r="127" spans="2:65" s="147" customFormat="1">
      <c r="B127" s="148"/>
      <c r="D127" s="140" t="s">
        <v>182</v>
      </c>
      <c r="E127" s="149" t="s">
        <v>19</v>
      </c>
      <c r="F127" s="150" t="s">
        <v>183</v>
      </c>
      <c r="H127" s="149" t="s">
        <v>19</v>
      </c>
      <c r="I127" s="151"/>
      <c r="L127" s="148"/>
      <c r="M127" s="152"/>
      <c r="T127" s="153"/>
      <c r="AT127" s="149" t="s">
        <v>182</v>
      </c>
      <c r="AU127" s="149" t="s">
        <v>79</v>
      </c>
      <c r="AV127" s="147" t="s">
        <v>77</v>
      </c>
      <c r="AW127" s="147" t="s">
        <v>31</v>
      </c>
      <c r="AX127" s="147" t="s">
        <v>69</v>
      </c>
      <c r="AY127" s="149" t="s">
        <v>133</v>
      </c>
    </row>
    <row r="128" spans="2:65" s="154" customFormat="1">
      <c r="B128" s="155"/>
      <c r="D128" s="140" t="s">
        <v>182</v>
      </c>
      <c r="E128" s="156" t="s">
        <v>19</v>
      </c>
      <c r="F128" s="157" t="s">
        <v>184</v>
      </c>
      <c r="H128" s="158">
        <v>6</v>
      </c>
      <c r="I128" s="159"/>
      <c r="L128" s="155"/>
      <c r="M128" s="160"/>
      <c r="T128" s="161"/>
      <c r="AT128" s="156" t="s">
        <v>182</v>
      </c>
      <c r="AU128" s="156" t="s">
        <v>79</v>
      </c>
      <c r="AV128" s="154" t="s">
        <v>79</v>
      </c>
      <c r="AW128" s="154" t="s">
        <v>31</v>
      </c>
      <c r="AX128" s="154" t="s">
        <v>77</v>
      </c>
      <c r="AY128" s="156" t="s">
        <v>133</v>
      </c>
    </row>
    <row r="129" spans="2:65" s="18" customFormat="1" ht="16.5" customHeight="1">
      <c r="B129" s="19"/>
      <c r="C129" s="126" t="s">
        <v>197</v>
      </c>
      <c r="D129" s="126" t="s">
        <v>135</v>
      </c>
      <c r="E129" s="127" t="s">
        <v>198</v>
      </c>
      <c r="F129" s="128" t="s">
        <v>199</v>
      </c>
      <c r="G129" s="129" t="s">
        <v>200</v>
      </c>
      <c r="H129" s="130">
        <v>6</v>
      </c>
      <c r="I129" s="131"/>
      <c r="J129" s="132">
        <f>ROUND(I129*H129,2)</f>
        <v>0</v>
      </c>
      <c r="K129" s="133"/>
      <c r="L129" s="19"/>
      <c r="M129" s="134" t="s">
        <v>19</v>
      </c>
      <c r="N129" s="135" t="s">
        <v>40</v>
      </c>
      <c r="P129" s="136">
        <f>O129*H129</f>
        <v>0</v>
      </c>
      <c r="Q129" s="136">
        <v>0</v>
      </c>
      <c r="R129" s="136">
        <f>Q129*H129</f>
        <v>0</v>
      </c>
      <c r="S129" s="136">
        <v>0.20499999999999999</v>
      </c>
      <c r="T129" s="137">
        <f>S129*H129</f>
        <v>1.23</v>
      </c>
      <c r="AR129" s="138" t="s">
        <v>139</v>
      </c>
      <c r="AT129" s="138" t="s">
        <v>135</v>
      </c>
      <c r="AU129" s="138" t="s">
        <v>79</v>
      </c>
      <c r="AY129" s="3" t="s">
        <v>133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3" t="s">
        <v>77</v>
      </c>
      <c r="BK129" s="139">
        <f>ROUND(I129*H129,2)</f>
        <v>0</v>
      </c>
      <c r="BL129" s="3" t="s">
        <v>139</v>
      </c>
      <c r="BM129" s="138" t="s">
        <v>201</v>
      </c>
    </row>
    <row r="130" spans="2:65" s="18" customFormat="1" ht="29.25">
      <c r="B130" s="19"/>
      <c r="D130" s="140" t="s">
        <v>141</v>
      </c>
      <c r="F130" s="141" t="s">
        <v>202</v>
      </c>
      <c r="I130" s="142"/>
      <c r="L130" s="19"/>
      <c r="M130" s="143"/>
      <c r="T130" s="43"/>
      <c r="AT130" s="3" t="s">
        <v>141</v>
      </c>
      <c r="AU130" s="3" t="s">
        <v>79</v>
      </c>
    </row>
    <row r="131" spans="2:65" s="18" customFormat="1">
      <c r="B131" s="19"/>
      <c r="D131" s="144" t="s">
        <v>143</v>
      </c>
      <c r="F131" s="145" t="s">
        <v>203</v>
      </c>
      <c r="I131" s="142"/>
      <c r="L131" s="19"/>
      <c r="M131" s="143"/>
      <c r="T131" s="43"/>
      <c r="AT131" s="3" t="s">
        <v>143</v>
      </c>
      <c r="AU131" s="3" t="s">
        <v>79</v>
      </c>
    </row>
    <row r="132" spans="2:65" s="147" customFormat="1">
      <c r="B132" s="148"/>
      <c r="D132" s="140" t="s">
        <v>182</v>
      </c>
      <c r="E132" s="149" t="s">
        <v>19</v>
      </c>
      <c r="F132" s="150" t="s">
        <v>183</v>
      </c>
      <c r="H132" s="149" t="s">
        <v>19</v>
      </c>
      <c r="I132" s="151"/>
      <c r="L132" s="148"/>
      <c r="M132" s="152"/>
      <c r="T132" s="153"/>
      <c r="AT132" s="149" t="s">
        <v>182</v>
      </c>
      <c r="AU132" s="149" t="s">
        <v>79</v>
      </c>
      <c r="AV132" s="147" t="s">
        <v>77</v>
      </c>
      <c r="AW132" s="147" t="s">
        <v>31</v>
      </c>
      <c r="AX132" s="147" t="s">
        <v>69</v>
      </c>
      <c r="AY132" s="149" t="s">
        <v>133</v>
      </c>
    </row>
    <row r="133" spans="2:65" s="154" customFormat="1">
      <c r="B133" s="155"/>
      <c r="D133" s="140" t="s">
        <v>182</v>
      </c>
      <c r="E133" s="156" t="s">
        <v>19</v>
      </c>
      <c r="F133" s="157" t="s">
        <v>169</v>
      </c>
      <c r="H133" s="158">
        <v>6</v>
      </c>
      <c r="I133" s="159"/>
      <c r="L133" s="155"/>
      <c r="M133" s="160"/>
      <c r="T133" s="161"/>
      <c r="AT133" s="156" t="s">
        <v>182</v>
      </c>
      <c r="AU133" s="156" t="s">
        <v>79</v>
      </c>
      <c r="AV133" s="154" t="s">
        <v>79</v>
      </c>
      <c r="AW133" s="154" t="s">
        <v>31</v>
      </c>
      <c r="AX133" s="154" t="s">
        <v>77</v>
      </c>
      <c r="AY133" s="156" t="s">
        <v>133</v>
      </c>
    </row>
    <row r="134" spans="2:65" s="18" customFormat="1" ht="24.2" customHeight="1">
      <c r="B134" s="19"/>
      <c r="C134" s="126" t="s">
        <v>204</v>
      </c>
      <c r="D134" s="126" t="s">
        <v>135</v>
      </c>
      <c r="E134" s="127" t="s">
        <v>205</v>
      </c>
      <c r="F134" s="128" t="s">
        <v>206</v>
      </c>
      <c r="G134" s="129" t="s">
        <v>207</v>
      </c>
      <c r="H134" s="130">
        <v>600</v>
      </c>
      <c r="I134" s="131"/>
      <c r="J134" s="132">
        <f>ROUND(I134*H134,2)</f>
        <v>0</v>
      </c>
      <c r="K134" s="133"/>
      <c r="L134" s="19"/>
      <c r="M134" s="134" t="s">
        <v>19</v>
      </c>
      <c r="N134" s="135" t="s">
        <v>40</v>
      </c>
      <c r="P134" s="136">
        <f>O134*H134</f>
        <v>0</v>
      </c>
      <c r="Q134" s="136">
        <v>4.0000000000000003E-5</v>
      </c>
      <c r="R134" s="136">
        <f>Q134*H134</f>
        <v>2.4E-2</v>
      </c>
      <c r="S134" s="136">
        <v>0</v>
      </c>
      <c r="T134" s="137">
        <f>S134*H134</f>
        <v>0</v>
      </c>
      <c r="AR134" s="138" t="s">
        <v>139</v>
      </c>
      <c r="AT134" s="138" t="s">
        <v>135</v>
      </c>
      <c r="AU134" s="138" t="s">
        <v>79</v>
      </c>
      <c r="AY134" s="3" t="s">
        <v>133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3" t="s">
        <v>77</v>
      </c>
      <c r="BK134" s="139">
        <f>ROUND(I134*H134,2)</f>
        <v>0</v>
      </c>
      <c r="BL134" s="3" t="s">
        <v>139</v>
      </c>
      <c r="BM134" s="138" t="s">
        <v>208</v>
      </c>
    </row>
    <row r="135" spans="2:65" s="18" customFormat="1" ht="19.5">
      <c r="B135" s="19"/>
      <c r="D135" s="140" t="s">
        <v>141</v>
      </c>
      <c r="F135" s="141" t="s">
        <v>209</v>
      </c>
      <c r="I135" s="142"/>
      <c r="L135" s="19"/>
      <c r="M135" s="143"/>
      <c r="T135" s="43"/>
      <c r="AT135" s="3" t="s">
        <v>141</v>
      </c>
      <c r="AU135" s="3" t="s">
        <v>79</v>
      </c>
    </row>
    <row r="136" spans="2:65" s="18" customFormat="1">
      <c r="B136" s="19"/>
      <c r="D136" s="144" t="s">
        <v>143</v>
      </c>
      <c r="F136" s="145" t="s">
        <v>210</v>
      </c>
      <c r="I136" s="142"/>
      <c r="L136" s="19"/>
      <c r="M136" s="143"/>
      <c r="T136" s="43"/>
      <c r="AT136" s="3" t="s">
        <v>143</v>
      </c>
      <c r="AU136" s="3" t="s">
        <v>79</v>
      </c>
    </row>
    <row r="137" spans="2:65" s="154" customFormat="1">
      <c r="B137" s="155"/>
      <c r="D137" s="140" t="s">
        <v>182</v>
      </c>
      <c r="E137" s="156" t="s">
        <v>19</v>
      </c>
      <c r="F137" s="157" t="s">
        <v>211</v>
      </c>
      <c r="H137" s="158">
        <v>600</v>
      </c>
      <c r="I137" s="159"/>
      <c r="L137" s="155"/>
      <c r="M137" s="160"/>
      <c r="T137" s="161"/>
      <c r="AT137" s="156" t="s">
        <v>182</v>
      </c>
      <c r="AU137" s="156" t="s">
        <v>79</v>
      </c>
      <c r="AV137" s="154" t="s">
        <v>79</v>
      </c>
      <c r="AW137" s="154" t="s">
        <v>31</v>
      </c>
      <c r="AX137" s="154" t="s">
        <v>77</v>
      </c>
      <c r="AY137" s="156" t="s">
        <v>133</v>
      </c>
    </row>
    <row r="138" spans="2:65" s="18" customFormat="1" ht="24.2" customHeight="1">
      <c r="B138" s="19"/>
      <c r="C138" s="126" t="s">
        <v>212</v>
      </c>
      <c r="D138" s="126" t="s">
        <v>135</v>
      </c>
      <c r="E138" s="127" t="s">
        <v>213</v>
      </c>
      <c r="F138" s="128" t="s">
        <v>214</v>
      </c>
      <c r="G138" s="129" t="s">
        <v>215</v>
      </c>
      <c r="H138" s="130">
        <v>50</v>
      </c>
      <c r="I138" s="131"/>
      <c r="J138" s="132">
        <f>ROUND(I138*H138,2)</f>
        <v>0</v>
      </c>
      <c r="K138" s="133"/>
      <c r="L138" s="19"/>
      <c r="M138" s="134" t="s">
        <v>19</v>
      </c>
      <c r="N138" s="135" t="s">
        <v>40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139</v>
      </c>
      <c r="AT138" s="138" t="s">
        <v>135</v>
      </c>
      <c r="AU138" s="138" t="s">
        <v>79</v>
      </c>
      <c r="AY138" s="3" t="s">
        <v>133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3" t="s">
        <v>77</v>
      </c>
      <c r="BK138" s="139">
        <f>ROUND(I138*H138,2)</f>
        <v>0</v>
      </c>
      <c r="BL138" s="3" t="s">
        <v>139</v>
      </c>
      <c r="BM138" s="138" t="s">
        <v>216</v>
      </c>
    </row>
    <row r="139" spans="2:65" s="18" customFormat="1" ht="19.5">
      <c r="B139" s="19"/>
      <c r="D139" s="140" t="s">
        <v>141</v>
      </c>
      <c r="F139" s="141" t="s">
        <v>217</v>
      </c>
      <c r="I139" s="142"/>
      <c r="L139" s="19"/>
      <c r="M139" s="143"/>
      <c r="T139" s="43"/>
      <c r="AT139" s="3" t="s">
        <v>141</v>
      </c>
      <c r="AU139" s="3" t="s">
        <v>79</v>
      </c>
    </row>
    <row r="140" spans="2:65" s="18" customFormat="1">
      <c r="B140" s="19"/>
      <c r="D140" s="144" t="s">
        <v>143</v>
      </c>
      <c r="F140" s="145" t="s">
        <v>218</v>
      </c>
      <c r="I140" s="142"/>
      <c r="L140" s="19"/>
      <c r="M140" s="143"/>
      <c r="T140" s="43"/>
      <c r="AT140" s="3" t="s">
        <v>143</v>
      </c>
      <c r="AU140" s="3" t="s">
        <v>79</v>
      </c>
    </row>
    <row r="141" spans="2:65" s="154" customFormat="1">
      <c r="B141" s="155"/>
      <c r="D141" s="140" t="s">
        <v>182</v>
      </c>
      <c r="E141" s="156" t="s">
        <v>19</v>
      </c>
      <c r="F141" s="157" t="s">
        <v>219</v>
      </c>
      <c r="H141" s="158">
        <v>50</v>
      </c>
      <c r="I141" s="159"/>
      <c r="L141" s="155"/>
      <c r="M141" s="160"/>
      <c r="T141" s="161"/>
      <c r="AT141" s="156" t="s">
        <v>182</v>
      </c>
      <c r="AU141" s="156" t="s">
        <v>79</v>
      </c>
      <c r="AV141" s="154" t="s">
        <v>79</v>
      </c>
      <c r="AW141" s="154" t="s">
        <v>31</v>
      </c>
      <c r="AX141" s="154" t="s">
        <v>77</v>
      </c>
      <c r="AY141" s="156" t="s">
        <v>133</v>
      </c>
    </row>
    <row r="142" spans="2:65" s="18" customFormat="1" ht="21.75" customHeight="1">
      <c r="B142" s="19"/>
      <c r="C142" s="126" t="s">
        <v>220</v>
      </c>
      <c r="D142" s="126" t="s">
        <v>135</v>
      </c>
      <c r="E142" s="127" t="s">
        <v>221</v>
      </c>
      <c r="F142" s="128" t="s">
        <v>222</v>
      </c>
      <c r="G142" s="129" t="s">
        <v>138</v>
      </c>
      <c r="H142" s="130">
        <v>6</v>
      </c>
      <c r="I142" s="131"/>
      <c r="J142" s="132">
        <f>ROUND(I142*H142,2)</f>
        <v>0</v>
      </c>
      <c r="K142" s="133"/>
      <c r="L142" s="19"/>
      <c r="M142" s="134" t="s">
        <v>19</v>
      </c>
      <c r="N142" s="135" t="s">
        <v>40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139</v>
      </c>
      <c r="AT142" s="138" t="s">
        <v>135</v>
      </c>
      <c r="AU142" s="138" t="s">
        <v>79</v>
      </c>
      <c r="AY142" s="3" t="s">
        <v>133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3" t="s">
        <v>77</v>
      </c>
      <c r="BK142" s="139">
        <f>ROUND(I142*H142,2)</f>
        <v>0</v>
      </c>
      <c r="BL142" s="3" t="s">
        <v>139</v>
      </c>
      <c r="BM142" s="138" t="s">
        <v>223</v>
      </c>
    </row>
    <row r="143" spans="2:65" s="18" customFormat="1">
      <c r="B143" s="19"/>
      <c r="D143" s="140" t="s">
        <v>141</v>
      </c>
      <c r="F143" s="141" t="s">
        <v>224</v>
      </c>
      <c r="I143" s="142"/>
      <c r="L143" s="19"/>
      <c r="M143" s="143"/>
      <c r="T143" s="43"/>
      <c r="AT143" s="3" t="s">
        <v>141</v>
      </c>
      <c r="AU143" s="3" t="s">
        <v>79</v>
      </c>
    </row>
    <row r="144" spans="2:65" s="154" customFormat="1">
      <c r="B144" s="155"/>
      <c r="D144" s="140" t="s">
        <v>182</v>
      </c>
      <c r="E144" s="156" t="s">
        <v>19</v>
      </c>
      <c r="F144" s="157" t="s">
        <v>169</v>
      </c>
      <c r="H144" s="158">
        <v>6</v>
      </c>
      <c r="I144" s="159"/>
      <c r="L144" s="155"/>
      <c r="M144" s="160"/>
      <c r="T144" s="161"/>
      <c r="AT144" s="156" t="s">
        <v>182</v>
      </c>
      <c r="AU144" s="156" t="s">
        <v>79</v>
      </c>
      <c r="AV144" s="154" t="s">
        <v>79</v>
      </c>
      <c r="AW144" s="154" t="s">
        <v>31</v>
      </c>
      <c r="AX144" s="154" t="s">
        <v>77</v>
      </c>
      <c r="AY144" s="156" t="s">
        <v>133</v>
      </c>
    </row>
    <row r="145" spans="2:65" s="18" customFormat="1" ht="24.2" customHeight="1">
      <c r="B145" s="19"/>
      <c r="C145" s="126" t="s">
        <v>225</v>
      </c>
      <c r="D145" s="126" t="s">
        <v>135</v>
      </c>
      <c r="E145" s="127" t="s">
        <v>226</v>
      </c>
      <c r="F145" s="128" t="s">
        <v>227</v>
      </c>
      <c r="G145" s="129" t="s">
        <v>200</v>
      </c>
      <c r="H145" s="130">
        <v>4</v>
      </c>
      <c r="I145" s="131"/>
      <c r="J145" s="132">
        <f>ROUND(I145*H145,2)</f>
        <v>0</v>
      </c>
      <c r="K145" s="133"/>
      <c r="L145" s="19"/>
      <c r="M145" s="134" t="s">
        <v>19</v>
      </c>
      <c r="N145" s="135" t="s">
        <v>40</v>
      </c>
      <c r="P145" s="136">
        <f>O145*H145</f>
        <v>0</v>
      </c>
      <c r="Q145" s="136">
        <v>8.6800000000000002E-3</v>
      </c>
      <c r="R145" s="136">
        <f>Q145*H145</f>
        <v>3.4720000000000001E-2</v>
      </c>
      <c r="S145" s="136">
        <v>0</v>
      </c>
      <c r="T145" s="137">
        <f>S145*H145</f>
        <v>0</v>
      </c>
      <c r="AR145" s="138" t="s">
        <v>139</v>
      </c>
      <c r="AT145" s="138" t="s">
        <v>135</v>
      </c>
      <c r="AU145" s="138" t="s">
        <v>79</v>
      </c>
      <c r="AY145" s="3" t="s">
        <v>133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3" t="s">
        <v>77</v>
      </c>
      <c r="BK145" s="139">
        <f>ROUND(I145*H145,2)</f>
        <v>0</v>
      </c>
      <c r="BL145" s="3" t="s">
        <v>139</v>
      </c>
      <c r="BM145" s="138" t="s">
        <v>228</v>
      </c>
    </row>
    <row r="146" spans="2:65" s="18" customFormat="1" ht="58.5">
      <c r="B146" s="19"/>
      <c r="D146" s="140" t="s">
        <v>141</v>
      </c>
      <c r="F146" s="141" t="s">
        <v>229</v>
      </c>
      <c r="I146" s="142"/>
      <c r="L146" s="19"/>
      <c r="M146" s="143"/>
      <c r="T146" s="43"/>
      <c r="AT146" s="3" t="s">
        <v>141</v>
      </c>
      <c r="AU146" s="3" t="s">
        <v>79</v>
      </c>
    </row>
    <row r="147" spans="2:65" s="18" customFormat="1">
      <c r="B147" s="19"/>
      <c r="D147" s="144" t="s">
        <v>143</v>
      </c>
      <c r="F147" s="145" t="s">
        <v>230</v>
      </c>
      <c r="I147" s="142"/>
      <c r="L147" s="19"/>
      <c r="M147" s="143"/>
      <c r="T147" s="43"/>
      <c r="AT147" s="3" t="s">
        <v>143</v>
      </c>
      <c r="AU147" s="3" t="s">
        <v>79</v>
      </c>
    </row>
    <row r="148" spans="2:65" s="154" customFormat="1">
      <c r="B148" s="155"/>
      <c r="D148" s="140" t="s">
        <v>182</v>
      </c>
      <c r="E148" s="156" t="s">
        <v>19</v>
      </c>
      <c r="F148" s="157" t="s">
        <v>139</v>
      </c>
      <c r="H148" s="158">
        <v>4</v>
      </c>
      <c r="I148" s="159"/>
      <c r="L148" s="155"/>
      <c r="M148" s="160"/>
      <c r="T148" s="161"/>
      <c r="AT148" s="156" t="s">
        <v>182</v>
      </c>
      <c r="AU148" s="156" t="s">
        <v>79</v>
      </c>
      <c r="AV148" s="154" t="s">
        <v>79</v>
      </c>
      <c r="AW148" s="154" t="s">
        <v>31</v>
      </c>
      <c r="AX148" s="154" t="s">
        <v>77</v>
      </c>
      <c r="AY148" s="156" t="s">
        <v>133</v>
      </c>
    </row>
    <row r="149" spans="2:65" s="18" customFormat="1" ht="24.2" customHeight="1">
      <c r="B149" s="19"/>
      <c r="C149" s="126" t="s">
        <v>8</v>
      </c>
      <c r="D149" s="126" t="s">
        <v>135</v>
      </c>
      <c r="E149" s="127" t="s">
        <v>231</v>
      </c>
      <c r="F149" s="128" t="s">
        <v>232</v>
      </c>
      <c r="G149" s="129" t="s">
        <v>200</v>
      </c>
      <c r="H149" s="130">
        <v>2.8</v>
      </c>
      <c r="I149" s="131"/>
      <c r="J149" s="132">
        <f>ROUND(I149*H149,2)</f>
        <v>0</v>
      </c>
      <c r="K149" s="133"/>
      <c r="L149" s="19"/>
      <c r="M149" s="134" t="s">
        <v>19</v>
      </c>
      <c r="N149" s="135" t="s">
        <v>40</v>
      </c>
      <c r="P149" s="136">
        <f>O149*H149</f>
        <v>0</v>
      </c>
      <c r="Q149" s="136">
        <v>6.053E-2</v>
      </c>
      <c r="R149" s="136">
        <f>Q149*H149</f>
        <v>0.169484</v>
      </c>
      <c r="S149" s="136">
        <v>0</v>
      </c>
      <c r="T149" s="137">
        <f>S149*H149</f>
        <v>0</v>
      </c>
      <c r="AR149" s="138" t="s">
        <v>139</v>
      </c>
      <c r="AT149" s="138" t="s">
        <v>135</v>
      </c>
      <c r="AU149" s="138" t="s">
        <v>79</v>
      </c>
      <c r="AY149" s="3" t="s">
        <v>133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3" t="s">
        <v>77</v>
      </c>
      <c r="BK149" s="139">
        <f>ROUND(I149*H149,2)</f>
        <v>0</v>
      </c>
      <c r="BL149" s="3" t="s">
        <v>139</v>
      </c>
      <c r="BM149" s="138" t="s">
        <v>233</v>
      </c>
    </row>
    <row r="150" spans="2:65" s="18" customFormat="1" ht="58.5">
      <c r="B150" s="19"/>
      <c r="D150" s="140" t="s">
        <v>141</v>
      </c>
      <c r="F150" s="141" t="s">
        <v>234</v>
      </c>
      <c r="I150" s="142"/>
      <c r="L150" s="19"/>
      <c r="M150" s="143"/>
      <c r="T150" s="43"/>
      <c r="AT150" s="3" t="s">
        <v>141</v>
      </c>
      <c r="AU150" s="3" t="s">
        <v>79</v>
      </c>
    </row>
    <row r="151" spans="2:65" s="18" customFormat="1">
      <c r="B151" s="19"/>
      <c r="D151" s="144" t="s">
        <v>143</v>
      </c>
      <c r="F151" s="145" t="s">
        <v>235</v>
      </c>
      <c r="I151" s="142"/>
      <c r="L151" s="19"/>
      <c r="M151" s="143"/>
      <c r="T151" s="43"/>
      <c r="AT151" s="3" t="s">
        <v>143</v>
      </c>
      <c r="AU151" s="3" t="s">
        <v>79</v>
      </c>
    </row>
    <row r="152" spans="2:65" s="154" customFormat="1">
      <c r="B152" s="155"/>
      <c r="D152" s="140" t="s">
        <v>182</v>
      </c>
      <c r="E152" s="156" t="s">
        <v>19</v>
      </c>
      <c r="F152" s="157" t="s">
        <v>236</v>
      </c>
      <c r="H152" s="158">
        <v>2.8</v>
      </c>
      <c r="I152" s="159"/>
      <c r="L152" s="155"/>
      <c r="M152" s="160"/>
      <c r="T152" s="161"/>
      <c r="AT152" s="156" t="s">
        <v>182</v>
      </c>
      <c r="AU152" s="156" t="s">
        <v>79</v>
      </c>
      <c r="AV152" s="154" t="s">
        <v>79</v>
      </c>
      <c r="AW152" s="154" t="s">
        <v>31</v>
      </c>
      <c r="AX152" s="154" t="s">
        <v>77</v>
      </c>
      <c r="AY152" s="156" t="s">
        <v>133</v>
      </c>
    </row>
    <row r="153" spans="2:65" s="18" customFormat="1" ht="33" customHeight="1">
      <c r="B153" s="19"/>
      <c r="C153" s="126" t="s">
        <v>237</v>
      </c>
      <c r="D153" s="126" t="s">
        <v>135</v>
      </c>
      <c r="E153" s="127" t="s">
        <v>238</v>
      </c>
      <c r="F153" s="128" t="s">
        <v>239</v>
      </c>
      <c r="G153" s="129" t="s">
        <v>200</v>
      </c>
      <c r="H153" s="130">
        <v>778</v>
      </c>
      <c r="I153" s="131"/>
      <c r="J153" s="132">
        <f>ROUND(I153*H153,2)</f>
        <v>0</v>
      </c>
      <c r="K153" s="133"/>
      <c r="L153" s="19"/>
      <c r="M153" s="134" t="s">
        <v>19</v>
      </c>
      <c r="N153" s="135" t="s">
        <v>40</v>
      </c>
      <c r="P153" s="136">
        <f>O153*H153</f>
        <v>0</v>
      </c>
      <c r="Q153" s="136">
        <v>1.4999999999999999E-4</v>
      </c>
      <c r="R153" s="136">
        <f>Q153*H153</f>
        <v>0.11669999999999998</v>
      </c>
      <c r="S153" s="136">
        <v>0</v>
      </c>
      <c r="T153" s="137">
        <f>S153*H153</f>
        <v>0</v>
      </c>
      <c r="AR153" s="138" t="s">
        <v>139</v>
      </c>
      <c r="AT153" s="138" t="s">
        <v>135</v>
      </c>
      <c r="AU153" s="138" t="s">
        <v>79</v>
      </c>
      <c r="AY153" s="3" t="s">
        <v>133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3" t="s">
        <v>77</v>
      </c>
      <c r="BK153" s="139">
        <f>ROUND(I153*H153,2)</f>
        <v>0</v>
      </c>
      <c r="BL153" s="3" t="s">
        <v>139</v>
      </c>
      <c r="BM153" s="138" t="s">
        <v>240</v>
      </c>
    </row>
    <row r="154" spans="2:65" s="18" customFormat="1" ht="19.5">
      <c r="B154" s="19"/>
      <c r="D154" s="140" t="s">
        <v>141</v>
      </c>
      <c r="F154" s="141" t="s">
        <v>241</v>
      </c>
      <c r="I154" s="142"/>
      <c r="L154" s="19"/>
      <c r="M154" s="143"/>
      <c r="T154" s="43"/>
      <c r="AT154" s="3" t="s">
        <v>141</v>
      </c>
      <c r="AU154" s="3" t="s">
        <v>79</v>
      </c>
    </row>
    <row r="155" spans="2:65" s="18" customFormat="1">
      <c r="B155" s="19"/>
      <c r="D155" s="144" t="s">
        <v>143</v>
      </c>
      <c r="F155" s="145" t="s">
        <v>242</v>
      </c>
      <c r="I155" s="142"/>
      <c r="L155" s="19"/>
      <c r="M155" s="143"/>
      <c r="T155" s="43"/>
      <c r="AT155" s="3" t="s">
        <v>143</v>
      </c>
      <c r="AU155" s="3" t="s">
        <v>79</v>
      </c>
    </row>
    <row r="156" spans="2:65" s="154" customFormat="1">
      <c r="B156" s="155"/>
      <c r="D156" s="140" t="s">
        <v>182</v>
      </c>
      <c r="E156" s="156" t="s">
        <v>19</v>
      </c>
      <c r="F156" s="157" t="s">
        <v>243</v>
      </c>
      <c r="H156" s="158">
        <v>778</v>
      </c>
      <c r="I156" s="159"/>
      <c r="L156" s="155"/>
      <c r="M156" s="160"/>
      <c r="T156" s="161"/>
      <c r="AT156" s="156" t="s">
        <v>182</v>
      </c>
      <c r="AU156" s="156" t="s">
        <v>79</v>
      </c>
      <c r="AV156" s="154" t="s">
        <v>79</v>
      </c>
      <c r="AW156" s="154" t="s">
        <v>31</v>
      </c>
      <c r="AX156" s="154" t="s">
        <v>77</v>
      </c>
      <c r="AY156" s="156" t="s">
        <v>133</v>
      </c>
    </row>
    <row r="157" spans="2:65" s="18" customFormat="1" ht="33" customHeight="1">
      <c r="B157" s="19"/>
      <c r="C157" s="126" t="s">
        <v>244</v>
      </c>
      <c r="D157" s="126" t="s">
        <v>135</v>
      </c>
      <c r="E157" s="127" t="s">
        <v>245</v>
      </c>
      <c r="F157" s="128" t="s">
        <v>246</v>
      </c>
      <c r="G157" s="129" t="s">
        <v>200</v>
      </c>
      <c r="H157" s="130">
        <v>778</v>
      </c>
      <c r="I157" s="131"/>
      <c r="J157" s="132">
        <f>ROUND(I157*H157,2)</f>
        <v>0</v>
      </c>
      <c r="K157" s="133"/>
      <c r="L157" s="19"/>
      <c r="M157" s="134" t="s">
        <v>19</v>
      </c>
      <c r="N157" s="135" t="s">
        <v>40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139</v>
      </c>
      <c r="AT157" s="138" t="s">
        <v>135</v>
      </c>
      <c r="AU157" s="138" t="s">
        <v>79</v>
      </c>
      <c r="AY157" s="3" t="s">
        <v>133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3" t="s">
        <v>77</v>
      </c>
      <c r="BK157" s="139">
        <f>ROUND(I157*H157,2)</f>
        <v>0</v>
      </c>
      <c r="BL157" s="3" t="s">
        <v>139</v>
      </c>
      <c r="BM157" s="138" t="s">
        <v>247</v>
      </c>
    </row>
    <row r="158" spans="2:65" s="18" customFormat="1" ht="19.5">
      <c r="B158" s="19"/>
      <c r="D158" s="140" t="s">
        <v>141</v>
      </c>
      <c r="F158" s="141" t="s">
        <v>248</v>
      </c>
      <c r="I158" s="142"/>
      <c r="L158" s="19"/>
      <c r="M158" s="143"/>
      <c r="T158" s="43"/>
      <c r="AT158" s="3" t="s">
        <v>141</v>
      </c>
      <c r="AU158" s="3" t="s">
        <v>79</v>
      </c>
    </row>
    <row r="159" spans="2:65" s="18" customFormat="1">
      <c r="B159" s="19"/>
      <c r="D159" s="144" t="s">
        <v>143</v>
      </c>
      <c r="F159" s="145" t="s">
        <v>249</v>
      </c>
      <c r="I159" s="142"/>
      <c r="L159" s="19"/>
      <c r="M159" s="143"/>
      <c r="T159" s="43"/>
      <c r="AT159" s="3" t="s">
        <v>143</v>
      </c>
      <c r="AU159" s="3" t="s">
        <v>79</v>
      </c>
    </row>
    <row r="160" spans="2:65" s="154" customFormat="1">
      <c r="B160" s="155"/>
      <c r="D160" s="140" t="s">
        <v>182</v>
      </c>
      <c r="E160" s="156" t="s">
        <v>19</v>
      </c>
      <c r="F160" s="157" t="s">
        <v>243</v>
      </c>
      <c r="H160" s="158">
        <v>778</v>
      </c>
      <c r="I160" s="159"/>
      <c r="L160" s="155"/>
      <c r="M160" s="160"/>
      <c r="T160" s="161"/>
      <c r="AT160" s="156" t="s">
        <v>182</v>
      </c>
      <c r="AU160" s="156" t="s">
        <v>79</v>
      </c>
      <c r="AV160" s="154" t="s">
        <v>79</v>
      </c>
      <c r="AW160" s="154" t="s">
        <v>31</v>
      </c>
      <c r="AX160" s="154" t="s">
        <v>77</v>
      </c>
      <c r="AY160" s="156" t="s">
        <v>133</v>
      </c>
    </row>
    <row r="161" spans="2:65" s="18" customFormat="1" ht="24.2" customHeight="1">
      <c r="B161" s="19"/>
      <c r="C161" s="126" t="s">
        <v>250</v>
      </c>
      <c r="D161" s="126" t="s">
        <v>135</v>
      </c>
      <c r="E161" s="127" t="s">
        <v>251</v>
      </c>
      <c r="F161" s="128" t="s">
        <v>252</v>
      </c>
      <c r="G161" s="129" t="s">
        <v>178</v>
      </c>
      <c r="H161" s="130">
        <v>1175.75</v>
      </c>
      <c r="I161" s="131"/>
      <c r="J161" s="132">
        <f>ROUND(I161*H161,2)</f>
        <v>0</v>
      </c>
      <c r="K161" s="133"/>
      <c r="L161" s="19"/>
      <c r="M161" s="134" t="s">
        <v>19</v>
      </c>
      <c r="N161" s="135" t="s">
        <v>40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139</v>
      </c>
      <c r="AT161" s="138" t="s">
        <v>135</v>
      </c>
      <c r="AU161" s="138" t="s">
        <v>79</v>
      </c>
      <c r="AY161" s="3" t="s">
        <v>133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3" t="s">
        <v>77</v>
      </c>
      <c r="BK161" s="139">
        <f>ROUND(I161*H161,2)</f>
        <v>0</v>
      </c>
      <c r="BL161" s="3" t="s">
        <v>139</v>
      </c>
      <c r="BM161" s="138" t="s">
        <v>253</v>
      </c>
    </row>
    <row r="162" spans="2:65" s="18" customFormat="1" ht="19.5">
      <c r="B162" s="19"/>
      <c r="D162" s="140" t="s">
        <v>141</v>
      </c>
      <c r="F162" s="141" t="s">
        <v>254</v>
      </c>
      <c r="I162" s="142"/>
      <c r="L162" s="19"/>
      <c r="M162" s="143"/>
      <c r="T162" s="43"/>
      <c r="AT162" s="3" t="s">
        <v>141</v>
      </c>
      <c r="AU162" s="3" t="s">
        <v>79</v>
      </c>
    </row>
    <row r="163" spans="2:65" s="18" customFormat="1">
      <c r="B163" s="19"/>
      <c r="D163" s="144" t="s">
        <v>143</v>
      </c>
      <c r="F163" s="145" t="s">
        <v>255</v>
      </c>
      <c r="I163" s="142"/>
      <c r="L163" s="19"/>
      <c r="M163" s="143"/>
      <c r="T163" s="43"/>
      <c r="AT163" s="3" t="s">
        <v>143</v>
      </c>
      <c r="AU163" s="3" t="s">
        <v>79</v>
      </c>
    </row>
    <row r="164" spans="2:65" s="154" customFormat="1">
      <c r="B164" s="155"/>
      <c r="D164" s="140" t="s">
        <v>182</v>
      </c>
      <c r="E164" s="156" t="s">
        <v>19</v>
      </c>
      <c r="F164" s="157" t="s">
        <v>256</v>
      </c>
      <c r="H164" s="158">
        <v>1146</v>
      </c>
      <c r="I164" s="159"/>
      <c r="L164" s="155"/>
      <c r="M164" s="160"/>
      <c r="T164" s="161"/>
      <c r="AT164" s="156" t="s">
        <v>182</v>
      </c>
      <c r="AU164" s="156" t="s">
        <v>79</v>
      </c>
      <c r="AV164" s="154" t="s">
        <v>79</v>
      </c>
      <c r="AW164" s="154" t="s">
        <v>31</v>
      </c>
      <c r="AX164" s="154" t="s">
        <v>69</v>
      </c>
      <c r="AY164" s="156" t="s">
        <v>133</v>
      </c>
    </row>
    <row r="165" spans="2:65" s="154" customFormat="1">
      <c r="B165" s="155"/>
      <c r="D165" s="140" t="s">
        <v>182</v>
      </c>
      <c r="E165" s="156" t="s">
        <v>19</v>
      </c>
      <c r="F165" s="157" t="s">
        <v>257</v>
      </c>
      <c r="H165" s="158">
        <v>23.75</v>
      </c>
      <c r="I165" s="159"/>
      <c r="L165" s="155"/>
      <c r="M165" s="160"/>
      <c r="T165" s="161"/>
      <c r="AT165" s="156" t="s">
        <v>182</v>
      </c>
      <c r="AU165" s="156" t="s">
        <v>79</v>
      </c>
      <c r="AV165" s="154" t="s">
        <v>79</v>
      </c>
      <c r="AW165" s="154" t="s">
        <v>31</v>
      </c>
      <c r="AX165" s="154" t="s">
        <v>69</v>
      </c>
      <c r="AY165" s="156" t="s">
        <v>133</v>
      </c>
    </row>
    <row r="166" spans="2:65" s="154" customFormat="1">
      <c r="B166" s="155"/>
      <c r="D166" s="140" t="s">
        <v>182</v>
      </c>
      <c r="E166" s="156" t="s">
        <v>19</v>
      </c>
      <c r="F166" s="157" t="s">
        <v>184</v>
      </c>
      <c r="H166" s="158">
        <v>6</v>
      </c>
      <c r="I166" s="159"/>
      <c r="L166" s="155"/>
      <c r="M166" s="160"/>
      <c r="T166" s="161"/>
      <c r="AT166" s="156" t="s">
        <v>182</v>
      </c>
      <c r="AU166" s="156" t="s">
        <v>79</v>
      </c>
      <c r="AV166" s="154" t="s">
        <v>79</v>
      </c>
      <c r="AW166" s="154" t="s">
        <v>31</v>
      </c>
      <c r="AX166" s="154" t="s">
        <v>69</v>
      </c>
      <c r="AY166" s="156" t="s">
        <v>133</v>
      </c>
    </row>
    <row r="167" spans="2:65" s="162" customFormat="1">
      <c r="B167" s="163"/>
      <c r="D167" s="140" t="s">
        <v>182</v>
      </c>
      <c r="E167" s="164" t="s">
        <v>94</v>
      </c>
      <c r="F167" s="165" t="s">
        <v>258</v>
      </c>
      <c r="H167" s="166">
        <v>1175.75</v>
      </c>
      <c r="I167" s="167"/>
      <c r="L167" s="163"/>
      <c r="M167" s="168"/>
      <c r="T167" s="169"/>
      <c r="AT167" s="164" t="s">
        <v>182</v>
      </c>
      <c r="AU167" s="164" t="s">
        <v>79</v>
      </c>
      <c r="AV167" s="162" t="s">
        <v>139</v>
      </c>
      <c r="AW167" s="162" t="s">
        <v>31</v>
      </c>
      <c r="AX167" s="162" t="s">
        <v>77</v>
      </c>
      <c r="AY167" s="164" t="s">
        <v>133</v>
      </c>
    </row>
    <row r="168" spans="2:65" s="18" customFormat="1" ht="33" customHeight="1">
      <c r="B168" s="19"/>
      <c r="C168" s="126" t="s">
        <v>259</v>
      </c>
      <c r="D168" s="126" t="s">
        <v>135</v>
      </c>
      <c r="E168" s="127" t="s">
        <v>260</v>
      </c>
      <c r="F168" s="128" t="s">
        <v>261</v>
      </c>
      <c r="G168" s="129" t="s">
        <v>262</v>
      </c>
      <c r="H168" s="130">
        <v>118.02500000000001</v>
      </c>
      <c r="I168" s="131"/>
      <c r="J168" s="132">
        <f>ROUND(I168*H168,2)</f>
        <v>0</v>
      </c>
      <c r="K168" s="133"/>
      <c r="L168" s="19"/>
      <c r="M168" s="134" t="s">
        <v>19</v>
      </c>
      <c r="N168" s="135" t="s">
        <v>40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139</v>
      </c>
      <c r="AT168" s="138" t="s">
        <v>135</v>
      </c>
      <c r="AU168" s="138" t="s">
        <v>79</v>
      </c>
      <c r="AY168" s="3" t="s">
        <v>133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3" t="s">
        <v>77</v>
      </c>
      <c r="BK168" s="139">
        <f>ROUND(I168*H168,2)</f>
        <v>0</v>
      </c>
      <c r="BL168" s="3" t="s">
        <v>139</v>
      </c>
      <c r="BM168" s="138" t="s">
        <v>263</v>
      </c>
    </row>
    <row r="169" spans="2:65" s="18" customFormat="1" ht="29.25">
      <c r="B169" s="19"/>
      <c r="D169" s="140" t="s">
        <v>141</v>
      </c>
      <c r="F169" s="141" t="s">
        <v>264</v>
      </c>
      <c r="I169" s="142"/>
      <c r="L169" s="19"/>
      <c r="M169" s="143"/>
      <c r="T169" s="43"/>
      <c r="AT169" s="3" t="s">
        <v>141</v>
      </c>
      <c r="AU169" s="3" t="s">
        <v>79</v>
      </c>
    </row>
    <row r="170" spans="2:65" s="18" customFormat="1">
      <c r="B170" s="19"/>
      <c r="D170" s="144" t="s">
        <v>143</v>
      </c>
      <c r="F170" s="145" t="s">
        <v>265</v>
      </c>
      <c r="I170" s="142"/>
      <c r="L170" s="19"/>
      <c r="M170" s="143"/>
      <c r="T170" s="43"/>
      <c r="AT170" s="3" t="s">
        <v>143</v>
      </c>
      <c r="AU170" s="3" t="s">
        <v>79</v>
      </c>
    </row>
    <row r="171" spans="2:65" s="154" customFormat="1">
      <c r="B171" s="155"/>
      <c r="D171" s="140" t="s">
        <v>182</v>
      </c>
      <c r="E171" s="156" t="s">
        <v>19</v>
      </c>
      <c r="F171" s="157" t="s">
        <v>266</v>
      </c>
      <c r="H171" s="158">
        <v>73.625</v>
      </c>
      <c r="I171" s="159"/>
      <c r="L171" s="155"/>
      <c r="M171" s="160"/>
      <c r="T171" s="161"/>
      <c r="AT171" s="156" t="s">
        <v>182</v>
      </c>
      <c r="AU171" s="156" t="s">
        <v>79</v>
      </c>
      <c r="AV171" s="154" t="s">
        <v>79</v>
      </c>
      <c r="AW171" s="154" t="s">
        <v>31</v>
      </c>
      <c r="AX171" s="154" t="s">
        <v>69</v>
      </c>
      <c r="AY171" s="156" t="s">
        <v>133</v>
      </c>
    </row>
    <row r="172" spans="2:65" s="154" customFormat="1">
      <c r="B172" s="155"/>
      <c r="D172" s="140" t="s">
        <v>182</v>
      </c>
      <c r="E172" s="156" t="s">
        <v>19</v>
      </c>
      <c r="F172" s="157" t="s">
        <v>267</v>
      </c>
      <c r="H172" s="158">
        <v>44.4</v>
      </c>
      <c r="I172" s="159"/>
      <c r="L172" s="155"/>
      <c r="M172" s="160"/>
      <c r="T172" s="161"/>
      <c r="AT172" s="156" t="s">
        <v>182</v>
      </c>
      <c r="AU172" s="156" t="s">
        <v>79</v>
      </c>
      <c r="AV172" s="154" t="s">
        <v>79</v>
      </c>
      <c r="AW172" s="154" t="s">
        <v>31</v>
      </c>
      <c r="AX172" s="154" t="s">
        <v>69</v>
      </c>
      <c r="AY172" s="156" t="s">
        <v>133</v>
      </c>
    </row>
    <row r="173" spans="2:65" s="162" customFormat="1">
      <c r="B173" s="163"/>
      <c r="D173" s="140" t="s">
        <v>182</v>
      </c>
      <c r="E173" s="164" t="s">
        <v>85</v>
      </c>
      <c r="F173" s="165" t="s">
        <v>258</v>
      </c>
      <c r="H173" s="166">
        <v>118.02500000000001</v>
      </c>
      <c r="I173" s="167"/>
      <c r="L173" s="163"/>
      <c r="M173" s="168"/>
      <c r="T173" s="169"/>
      <c r="AT173" s="164" t="s">
        <v>182</v>
      </c>
      <c r="AU173" s="164" t="s">
        <v>79</v>
      </c>
      <c r="AV173" s="162" t="s">
        <v>139</v>
      </c>
      <c r="AW173" s="162" t="s">
        <v>31</v>
      </c>
      <c r="AX173" s="162" t="s">
        <v>77</v>
      </c>
      <c r="AY173" s="164" t="s">
        <v>133</v>
      </c>
    </row>
    <row r="174" spans="2:65" s="18" customFormat="1" ht="33" customHeight="1">
      <c r="B174" s="19"/>
      <c r="C174" s="126" t="s">
        <v>268</v>
      </c>
      <c r="D174" s="126" t="s">
        <v>135</v>
      </c>
      <c r="E174" s="127" t="s">
        <v>269</v>
      </c>
      <c r="F174" s="128" t="s">
        <v>270</v>
      </c>
      <c r="G174" s="129" t="s">
        <v>262</v>
      </c>
      <c r="H174" s="130">
        <v>544.6</v>
      </c>
      <c r="I174" s="131"/>
      <c r="J174" s="132">
        <f>ROUND(I174*H174,2)</f>
        <v>0</v>
      </c>
      <c r="K174" s="133"/>
      <c r="L174" s="19"/>
      <c r="M174" s="134" t="s">
        <v>19</v>
      </c>
      <c r="N174" s="135" t="s">
        <v>40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139</v>
      </c>
      <c r="AT174" s="138" t="s">
        <v>135</v>
      </c>
      <c r="AU174" s="138" t="s">
        <v>79</v>
      </c>
      <c r="AY174" s="3" t="s">
        <v>133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3" t="s">
        <v>77</v>
      </c>
      <c r="BK174" s="139">
        <f>ROUND(I174*H174,2)</f>
        <v>0</v>
      </c>
      <c r="BL174" s="3" t="s">
        <v>139</v>
      </c>
      <c r="BM174" s="138" t="s">
        <v>271</v>
      </c>
    </row>
    <row r="175" spans="2:65" s="18" customFormat="1" ht="29.25">
      <c r="B175" s="19"/>
      <c r="D175" s="140" t="s">
        <v>141</v>
      </c>
      <c r="F175" s="141" t="s">
        <v>272</v>
      </c>
      <c r="I175" s="142"/>
      <c r="L175" s="19"/>
      <c r="M175" s="143"/>
      <c r="T175" s="43"/>
      <c r="AT175" s="3" t="s">
        <v>141</v>
      </c>
      <c r="AU175" s="3" t="s">
        <v>79</v>
      </c>
    </row>
    <row r="176" spans="2:65" s="18" customFormat="1">
      <c r="B176" s="19"/>
      <c r="D176" s="144" t="s">
        <v>143</v>
      </c>
      <c r="F176" s="145" t="s">
        <v>273</v>
      </c>
      <c r="I176" s="142"/>
      <c r="L176" s="19"/>
      <c r="M176" s="143"/>
      <c r="T176" s="43"/>
      <c r="AT176" s="3" t="s">
        <v>143</v>
      </c>
      <c r="AU176" s="3" t="s">
        <v>79</v>
      </c>
    </row>
    <row r="177" spans="2:65" s="154" customFormat="1">
      <c r="B177" s="155"/>
      <c r="D177" s="140" t="s">
        <v>182</v>
      </c>
      <c r="E177" s="156" t="s">
        <v>19</v>
      </c>
      <c r="F177" s="157" t="s">
        <v>274</v>
      </c>
      <c r="H177" s="158">
        <v>544.6</v>
      </c>
      <c r="I177" s="159"/>
      <c r="L177" s="155"/>
      <c r="M177" s="160"/>
      <c r="T177" s="161"/>
      <c r="AT177" s="156" t="s">
        <v>182</v>
      </c>
      <c r="AU177" s="156" t="s">
        <v>79</v>
      </c>
      <c r="AV177" s="154" t="s">
        <v>79</v>
      </c>
      <c r="AW177" s="154" t="s">
        <v>31</v>
      </c>
      <c r="AX177" s="154" t="s">
        <v>77</v>
      </c>
      <c r="AY177" s="156" t="s">
        <v>133</v>
      </c>
    </row>
    <row r="178" spans="2:65" s="18" customFormat="1" ht="33" customHeight="1">
      <c r="B178" s="19"/>
      <c r="C178" s="126" t="s">
        <v>7</v>
      </c>
      <c r="D178" s="126" t="s">
        <v>135</v>
      </c>
      <c r="E178" s="127" t="s">
        <v>275</v>
      </c>
      <c r="F178" s="128" t="s">
        <v>276</v>
      </c>
      <c r="G178" s="129" t="s">
        <v>262</v>
      </c>
      <c r="H178" s="130">
        <v>816.9</v>
      </c>
      <c r="I178" s="131"/>
      <c r="J178" s="132">
        <f>ROUND(I178*H178,2)</f>
        <v>0</v>
      </c>
      <c r="K178" s="133"/>
      <c r="L178" s="19"/>
      <c r="M178" s="134" t="s">
        <v>19</v>
      </c>
      <c r="N178" s="135" t="s">
        <v>40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139</v>
      </c>
      <c r="AT178" s="138" t="s">
        <v>135</v>
      </c>
      <c r="AU178" s="138" t="s">
        <v>79</v>
      </c>
      <c r="AY178" s="3" t="s">
        <v>133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3" t="s">
        <v>77</v>
      </c>
      <c r="BK178" s="139">
        <f>ROUND(I178*H178,2)</f>
        <v>0</v>
      </c>
      <c r="BL178" s="3" t="s">
        <v>139</v>
      </c>
      <c r="BM178" s="138" t="s">
        <v>277</v>
      </c>
    </row>
    <row r="179" spans="2:65" s="18" customFormat="1" ht="29.25">
      <c r="B179" s="19"/>
      <c r="D179" s="140" t="s">
        <v>141</v>
      </c>
      <c r="F179" s="141" t="s">
        <v>278</v>
      </c>
      <c r="I179" s="142"/>
      <c r="L179" s="19"/>
      <c r="M179" s="143"/>
      <c r="T179" s="43"/>
      <c r="AT179" s="3" t="s">
        <v>141</v>
      </c>
      <c r="AU179" s="3" t="s">
        <v>79</v>
      </c>
    </row>
    <row r="180" spans="2:65" s="18" customFormat="1">
      <c r="B180" s="19"/>
      <c r="D180" s="144" t="s">
        <v>143</v>
      </c>
      <c r="F180" s="145" t="s">
        <v>279</v>
      </c>
      <c r="I180" s="142"/>
      <c r="L180" s="19"/>
      <c r="M180" s="143"/>
      <c r="T180" s="43"/>
      <c r="AT180" s="3" t="s">
        <v>143</v>
      </c>
      <c r="AU180" s="3" t="s">
        <v>79</v>
      </c>
    </row>
    <row r="181" spans="2:65" s="154" customFormat="1">
      <c r="B181" s="155"/>
      <c r="D181" s="140" t="s">
        <v>182</v>
      </c>
      <c r="E181" s="156" t="s">
        <v>19</v>
      </c>
      <c r="F181" s="157" t="s">
        <v>280</v>
      </c>
      <c r="H181" s="158">
        <v>816.9</v>
      </c>
      <c r="I181" s="159"/>
      <c r="L181" s="155"/>
      <c r="M181" s="160"/>
      <c r="T181" s="161"/>
      <c r="AT181" s="156" t="s">
        <v>182</v>
      </c>
      <c r="AU181" s="156" t="s">
        <v>79</v>
      </c>
      <c r="AV181" s="154" t="s">
        <v>79</v>
      </c>
      <c r="AW181" s="154" t="s">
        <v>31</v>
      </c>
      <c r="AX181" s="154" t="s">
        <v>77</v>
      </c>
      <c r="AY181" s="156" t="s">
        <v>133</v>
      </c>
    </row>
    <row r="182" spans="2:65" s="18" customFormat="1" ht="24.2" customHeight="1">
      <c r="B182" s="19"/>
      <c r="C182" s="126" t="s">
        <v>281</v>
      </c>
      <c r="D182" s="126" t="s">
        <v>135</v>
      </c>
      <c r="E182" s="127" t="s">
        <v>282</v>
      </c>
      <c r="F182" s="128" t="s">
        <v>283</v>
      </c>
      <c r="G182" s="129" t="s">
        <v>262</v>
      </c>
      <c r="H182" s="130">
        <v>43</v>
      </c>
      <c r="I182" s="131"/>
      <c r="J182" s="132">
        <f>ROUND(I182*H182,2)</f>
        <v>0</v>
      </c>
      <c r="K182" s="133"/>
      <c r="L182" s="19"/>
      <c r="M182" s="134" t="s">
        <v>19</v>
      </c>
      <c r="N182" s="135" t="s">
        <v>40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139</v>
      </c>
      <c r="AT182" s="138" t="s">
        <v>135</v>
      </c>
      <c r="AU182" s="138" t="s">
        <v>79</v>
      </c>
      <c r="AY182" s="3" t="s">
        <v>133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3" t="s">
        <v>77</v>
      </c>
      <c r="BK182" s="139">
        <f>ROUND(I182*H182,2)</f>
        <v>0</v>
      </c>
      <c r="BL182" s="3" t="s">
        <v>139</v>
      </c>
      <c r="BM182" s="138" t="s">
        <v>284</v>
      </c>
    </row>
    <row r="183" spans="2:65" s="18" customFormat="1" ht="29.25">
      <c r="B183" s="19"/>
      <c r="D183" s="140" t="s">
        <v>141</v>
      </c>
      <c r="F183" s="141" t="s">
        <v>285</v>
      </c>
      <c r="I183" s="142"/>
      <c r="L183" s="19"/>
      <c r="M183" s="143"/>
      <c r="T183" s="43"/>
      <c r="AT183" s="3" t="s">
        <v>141</v>
      </c>
      <c r="AU183" s="3" t="s">
        <v>79</v>
      </c>
    </row>
    <row r="184" spans="2:65" s="18" customFormat="1">
      <c r="B184" s="19"/>
      <c r="D184" s="144" t="s">
        <v>143</v>
      </c>
      <c r="F184" s="145" t="s">
        <v>286</v>
      </c>
      <c r="I184" s="142"/>
      <c r="L184" s="19"/>
      <c r="M184" s="143"/>
      <c r="T184" s="43"/>
      <c r="AT184" s="3" t="s">
        <v>143</v>
      </c>
      <c r="AU184" s="3" t="s">
        <v>79</v>
      </c>
    </row>
    <row r="185" spans="2:65" s="147" customFormat="1">
      <c r="B185" s="148"/>
      <c r="D185" s="140" t="s">
        <v>182</v>
      </c>
      <c r="E185" s="149" t="s">
        <v>19</v>
      </c>
      <c r="F185" s="150" t="s">
        <v>287</v>
      </c>
      <c r="H185" s="149" t="s">
        <v>19</v>
      </c>
      <c r="I185" s="151"/>
      <c r="L185" s="148"/>
      <c r="M185" s="152"/>
      <c r="T185" s="153"/>
      <c r="AT185" s="149" t="s">
        <v>182</v>
      </c>
      <c r="AU185" s="149" t="s">
        <v>79</v>
      </c>
      <c r="AV185" s="147" t="s">
        <v>77</v>
      </c>
      <c r="AW185" s="147" t="s">
        <v>31</v>
      </c>
      <c r="AX185" s="147" t="s">
        <v>69</v>
      </c>
      <c r="AY185" s="149" t="s">
        <v>133</v>
      </c>
    </row>
    <row r="186" spans="2:65" s="154" customFormat="1">
      <c r="B186" s="155"/>
      <c r="D186" s="140" t="s">
        <v>182</v>
      </c>
      <c r="E186" s="156" t="s">
        <v>19</v>
      </c>
      <c r="F186" s="157" t="s">
        <v>288</v>
      </c>
      <c r="H186" s="158">
        <v>17</v>
      </c>
      <c r="I186" s="159"/>
      <c r="L186" s="155"/>
      <c r="M186" s="160"/>
      <c r="T186" s="161"/>
      <c r="AT186" s="156" t="s">
        <v>182</v>
      </c>
      <c r="AU186" s="156" t="s">
        <v>79</v>
      </c>
      <c r="AV186" s="154" t="s">
        <v>79</v>
      </c>
      <c r="AW186" s="154" t="s">
        <v>31</v>
      </c>
      <c r="AX186" s="154" t="s">
        <v>69</v>
      </c>
      <c r="AY186" s="156" t="s">
        <v>133</v>
      </c>
    </row>
    <row r="187" spans="2:65" s="147" customFormat="1">
      <c r="B187" s="148"/>
      <c r="D187" s="140" t="s">
        <v>182</v>
      </c>
      <c r="E187" s="149" t="s">
        <v>19</v>
      </c>
      <c r="F187" s="150" t="s">
        <v>289</v>
      </c>
      <c r="H187" s="149" t="s">
        <v>19</v>
      </c>
      <c r="I187" s="151"/>
      <c r="L187" s="148"/>
      <c r="M187" s="152"/>
      <c r="T187" s="153"/>
      <c r="AT187" s="149" t="s">
        <v>182</v>
      </c>
      <c r="AU187" s="149" t="s">
        <v>79</v>
      </c>
      <c r="AV187" s="147" t="s">
        <v>77</v>
      </c>
      <c r="AW187" s="147" t="s">
        <v>31</v>
      </c>
      <c r="AX187" s="147" t="s">
        <v>69</v>
      </c>
      <c r="AY187" s="149" t="s">
        <v>133</v>
      </c>
    </row>
    <row r="188" spans="2:65" s="154" customFormat="1">
      <c r="B188" s="155"/>
      <c r="D188" s="140" t="s">
        <v>182</v>
      </c>
      <c r="E188" s="156" t="s">
        <v>19</v>
      </c>
      <c r="F188" s="157" t="s">
        <v>290</v>
      </c>
      <c r="H188" s="158">
        <v>26</v>
      </c>
      <c r="I188" s="159"/>
      <c r="L188" s="155"/>
      <c r="M188" s="160"/>
      <c r="T188" s="161"/>
      <c r="AT188" s="156" t="s">
        <v>182</v>
      </c>
      <c r="AU188" s="156" t="s">
        <v>79</v>
      </c>
      <c r="AV188" s="154" t="s">
        <v>79</v>
      </c>
      <c r="AW188" s="154" t="s">
        <v>31</v>
      </c>
      <c r="AX188" s="154" t="s">
        <v>69</v>
      </c>
      <c r="AY188" s="156" t="s">
        <v>133</v>
      </c>
    </row>
    <row r="189" spans="2:65" s="162" customFormat="1">
      <c r="B189" s="163"/>
      <c r="D189" s="140" t="s">
        <v>182</v>
      </c>
      <c r="E189" s="164" t="s">
        <v>19</v>
      </c>
      <c r="F189" s="165" t="s">
        <v>258</v>
      </c>
      <c r="H189" s="166">
        <v>43</v>
      </c>
      <c r="I189" s="167"/>
      <c r="L189" s="163"/>
      <c r="M189" s="168"/>
      <c r="T189" s="169"/>
      <c r="AT189" s="164" t="s">
        <v>182</v>
      </c>
      <c r="AU189" s="164" t="s">
        <v>79</v>
      </c>
      <c r="AV189" s="162" t="s">
        <v>139</v>
      </c>
      <c r="AW189" s="162" t="s">
        <v>31</v>
      </c>
      <c r="AX189" s="162" t="s">
        <v>77</v>
      </c>
      <c r="AY189" s="164" t="s">
        <v>133</v>
      </c>
    </row>
    <row r="190" spans="2:65" s="18" customFormat="1" ht="44.25" customHeight="1">
      <c r="B190" s="19"/>
      <c r="C190" s="126" t="s">
        <v>291</v>
      </c>
      <c r="D190" s="126" t="s">
        <v>135</v>
      </c>
      <c r="E190" s="127" t="s">
        <v>292</v>
      </c>
      <c r="F190" s="128" t="s">
        <v>293</v>
      </c>
      <c r="G190" s="129" t="s">
        <v>200</v>
      </c>
      <c r="H190" s="130">
        <v>20</v>
      </c>
      <c r="I190" s="131"/>
      <c r="J190" s="132">
        <f>ROUND(I190*H190,2)</f>
        <v>0</v>
      </c>
      <c r="K190" s="133"/>
      <c r="L190" s="19"/>
      <c r="M190" s="134" t="s">
        <v>19</v>
      </c>
      <c r="N190" s="135" t="s">
        <v>40</v>
      </c>
      <c r="P190" s="136">
        <f>O190*H190</f>
        <v>0</v>
      </c>
      <c r="Q190" s="136">
        <v>1E-3</v>
      </c>
      <c r="R190" s="136">
        <f>Q190*H190</f>
        <v>0.02</v>
      </c>
      <c r="S190" s="136">
        <v>0</v>
      </c>
      <c r="T190" s="137">
        <f>S190*H190</f>
        <v>0</v>
      </c>
      <c r="AR190" s="138" t="s">
        <v>139</v>
      </c>
      <c r="AT190" s="138" t="s">
        <v>135</v>
      </c>
      <c r="AU190" s="138" t="s">
        <v>79</v>
      </c>
      <c r="AY190" s="3" t="s">
        <v>133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3" t="s">
        <v>77</v>
      </c>
      <c r="BK190" s="139">
        <f>ROUND(I190*H190,2)</f>
        <v>0</v>
      </c>
      <c r="BL190" s="3" t="s">
        <v>139</v>
      </c>
      <c r="BM190" s="138" t="s">
        <v>294</v>
      </c>
    </row>
    <row r="191" spans="2:65" s="18" customFormat="1" ht="39">
      <c r="B191" s="19"/>
      <c r="D191" s="140" t="s">
        <v>141</v>
      </c>
      <c r="F191" s="141" t="s">
        <v>295</v>
      </c>
      <c r="I191" s="142"/>
      <c r="L191" s="19"/>
      <c r="M191" s="143"/>
      <c r="T191" s="43"/>
      <c r="AT191" s="3" t="s">
        <v>141</v>
      </c>
      <c r="AU191" s="3" t="s">
        <v>79</v>
      </c>
    </row>
    <row r="192" spans="2:65" s="18" customFormat="1">
      <c r="B192" s="19"/>
      <c r="D192" s="144" t="s">
        <v>143</v>
      </c>
      <c r="F192" s="145" t="s">
        <v>296</v>
      </c>
      <c r="I192" s="142"/>
      <c r="L192" s="19"/>
      <c r="M192" s="143"/>
      <c r="T192" s="43"/>
      <c r="AT192" s="3" t="s">
        <v>143</v>
      </c>
      <c r="AU192" s="3" t="s">
        <v>79</v>
      </c>
    </row>
    <row r="193" spans="2:65" s="154" customFormat="1">
      <c r="B193" s="155"/>
      <c r="D193" s="140" t="s">
        <v>182</v>
      </c>
      <c r="E193" s="156" t="s">
        <v>19</v>
      </c>
      <c r="F193" s="157" t="s">
        <v>268</v>
      </c>
      <c r="H193" s="158">
        <v>20</v>
      </c>
      <c r="I193" s="159"/>
      <c r="L193" s="155"/>
      <c r="M193" s="160"/>
      <c r="T193" s="161"/>
      <c r="AT193" s="156" t="s">
        <v>182</v>
      </c>
      <c r="AU193" s="156" t="s">
        <v>79</v>
      </c>
      <c r="AV193" s="154" t="s">
        <v>79</v>
      </c>
      <c r="AW193" s="154" t="s">
        <v>31</v>
      </c>
      <c r="AX193" s="154" t="s">
        <v>77</v>
      </c>
      <c r="AY193" s="156" t="s">
        <v>133</v>
      </c>
    </row>
    <row r="194" spans="2:65" s="18" customFormat="1" ht="37.9" customHeight="1">
      <c r="B194" s="19"/>
      <c r="C194" s="126" t="s">
        <v>297</v>
      </c>
      <c r="D194" s="126" t="s">
        <v>135</v>
      </c>
      <c r="E194" s="127" t="s">
        <v>298</v>
      </c>
      <c r="F194" s="128" t="s">
        <v>299</v>
      </c>
      <c r="G194" s="129" t="s">
        <v>262</v>
      </c>
      <c r="H194" s="130">
        <v>1014.476</v>
      </c>
      <c r="I194" s="131"/>
      <c r="J194" s="132">
        <f>ROUND(I194*H194,2)</f>
        <v>0</v>
      </c>
      <c r="K194" s="133"/>
      <c r="L194" s="19"/>
      <c r="M194" s="134" t="s">
        <v>19</v>
      </c>
      <c r="N194" s="135" t="s">
        <v>40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139</v>
      </c>
      <c r="AT194" s="138" t="s">
        <v>135</v>
      </c>
      <c r="AU194" s="138" t="s">
        <v>79</v>
      </c>
      <c r="AY194" s="3" t="s">
        <v>133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3" t="s">
        <v>77</v>
      </c>
      <c r="BK194" s="139">
        <f>ROUND(I194*H194,2)</f>
        <v>0</v>
      </c>
      <c r="BL194" s="3" t="s">
        <v>139</v>
      </c>
      <c r="BM194" s="138" t="s">
        <v>300</v>
      </c>
    </row>
    <row r="195" spans="2:65" s="18" customFormat="1" ht="39">
      <c r="B195" s="19"/>
      <c r="D195" s="140" t="s">
        <v>141</v>
      </c>
      <c r="F195" s="141" t="s">
        <v>301</v>
      </c>
      <c r="I195" s="142"/>
      <c r="L195" s="19"/>
      <c r="M195" s="143"/>
      <c r="T195" s="43"/>
      <c r="AT195" s="3" t="s">
        <v>141</v>
      </c>
      <c r="AU195" s="3" t="s">
        <v>79</v>
      </c>
    </row>
    <row r="196" spans="2:65" s="18" customFormat="1">
      <c r="B196" s="19"/>
      <c r="D196" s="144" t="s">
        <v>143</v>
      </c>
      <c r="F196" s="145" t="s">
        <v>302</v>
      </c>
      <c r="I196" s="142"/>
      <c r="L196" s="19"/>
      <c r="M196" s="143"/>
      <c r="T196" s="43"/>
      <c r="AT196" s="3" t="s">
        <v>143</v>
      </c>
      <c r="AU196" s="3" t="s">
        <v>79</v>
      </c>
    </row>
    <row r="197" spans="2:65" s="147" customFormat="1">
      <c r="B197" s="148"/>
      <c r="D197" s="140" t="s">
        <v>182</v>
      </c>
      <c r="E197" s="149" t="s">
        <v>19</v>
      </c>
      <c r="F197" s="150" t="s">
        <v>303</v>
      </c>
      <c r="H197" s="149" t="s">
        <v>19</v>
      </c>
      <c r="I197" s="151"/>
      <c r="L197" s="148"/>
      <c r="M197" s="152"/>
      <c r="T197" s="153"/>
      <c r="AT197" s="149" t="s">
        <v>182</v>
      </c>
      <c r="AU197" s="149" t="s">
        <v>79</v>
      </c>
      <c r="AV197" s="147" t="s">
        <v>77</v>
      </c>
      <c r="AW197" s="147" t="s">
        <v>31</v>
      </c>
      <c r="AX197" s="147" t="s">
        <v>69</v>
      </c>
      <c r="AY197" s="149" t="s">
        <v>133</v>
      </c>
    </row>
    <row r="198" spans="2:65" s="154" customFormat="1">
      <c r="B198" s="155"/>
      <c r="D198" s="140" t="s">
        <v>182</v>
      </c>
      <c r="E198" s="156" t="s">
        <v>19</v>
      </c>
      <c r="F198" s="157" t="s">
        <v>304</v>
      </c>
      <c r="H198" s="158">
        <v>544.6</v>
      </c>
      <c r="I198" s="159"/>
      <c r="L198" s="155"/>
      <c r="M198" s="160"/>
      <c r="T198" s="161"/>
      <c r="AT198" s="156" t="s">
        <v>182</v>
      </c>
      <c r="AU198" s="156" t="s">
        <v>79</v>
      </c>
      <c r="AV198" s="154" t="s">
        <v>79</v>
      </c>
      <c r="AW198" s="154" t="s">
        <v>31</v>
      </c>
      <c r="AX198" s="154" t="s">
        <v>69</v>
      </c>
      <c r="AY198" s="156" t="s">
        <v>133</v>
      </c>
    </row>
    <row r="199" spans="2:65" s="147" customFormat="1">
      <c r="B199" s="148"/>
      <c r="D199" s="140" t="s">
        <v>182</v>
      </c>
      <c r="E199" s="149" t="s">
        <v>19</v>
      </c>
      <c r="F199" s="150" t="s">
        <v>305</v>
      </c>
      <c r="H199" s="149" t="s">
        <v>19</v>
      </c>
      <c r="I199" s="151"/>
      <c r="L199" s="148"/>
      <c r="M199" s="152"/>
      <c r="T199" s="153"/>
      <c r="AT199" s="149" t="s">
        <v>182</v>
      </c>
      <c r="AU199" s="149" t="s">
        <v>79</v>
      </c>
      <c r="AV199" s="147" t="s">
        <v>77</v>
      </c>
      <c r="AW199" s="147" t="s">
        <v>31</v>
      </c>
      <c r="AX199" s="147" t="s">
        <v>69</v>
      </c>
      <c r="AY199" s="149" t="s">
        <v>133</v>
      </c>
    </row>
    <row r="200" spans="2:65" s="154" customFormat="1">
      <c r="B200" s="155"/>
      <c r="D200" s="140" t="s">
        <v>182</v>
      </c>
      <c r="E200" s="156" t="s">
        <v>19</v>
      </c>
      <c r="F200" s="157" t="s">
        <v>306</v>
      </c>
      <c r="H200" s="158">
        <v>469.87599999999998</v>
      </c>
      <c r="I200" s="159"/>
      <c r="L200" s="155"/>
      <c r="M200" s="160"/>
      <c r="T200" s="161"/>
      <c r="AT200" s="156" t="s">
        <v>182</v>
      </c>
      <c r="AU200" s="156" t="s">
        <v>79</v>
      </c>
      <c r="AV200" s="154" t="s">
        <v>79</v>
      </c>
      <c r="AW200" s="154" t="s">
        <v>31</v>
      </c>
      <c r="AX200" s="154" t="s">
        <v>69</v>
      </c>
      <c r="AY200" s="156" t="s">
        <v>133</v>
      </c>
    </row>
    <row r="201" spans="2:65" s="162" customFormat="1">
      <c r="B201" s="163"/>
      <c r="D201" s="140" t="s">
        <v>182</v>
      </c>
      <c r="E201" s="164" t="s">
        <v>19</v>
      </c>
      <c r="F201" s="165" t="s">
        <v>258</v>
      </c>
      <c r="H201" s="166">
        <v>1014.476</v>
      </c>
      <c r="I201" s="167"/>
      <c r="L201" s="163"/>
      <c r="M201" s="168"/>
      <c r="T201" s="169"/>
      <c r="AT201" s="164" t="s">
        <v>182</v>
      </c>
      <c r="AU201" s="164" t="s">
        <v>79</v>
      </c>
      <c r="AV201" s="162" t="s">
        <v>139</v>
      </c>
      <c r="AW201" s="162" t="s">
        <v>31</v>
      </c>
      <c r="AX201" s="162" t="s">
        <v>77</v>
      </c>
      <c r="AY201" s="164" t="s">
        <v>133</v>
      </c>
    </row>
    <row r="202" spans="2:65" s="18" customFormat="1" ht="21.75" customHeight="1">
      <c r="B202" s="19"/>
      <c r="C202" s="170" t="s">
        <v>307</v>
      </c>
      <c r="D202" s="170" t="s">
        <v>308</v>
      </c>
      <c r="E202" s="171" t="s">
        <v>309</v>
      </c>
      <c r="F202" s="172" t="s">
        <v>310</v>
      </c>
      <c r="G202" s="173" t="s">
        <v>200</v>
      </c>
      <c r="H202" s="174">
        <v>20</v>
      </c>
      <c r="I202" s="175"/>
      <c r="J202" s="176">
        <f>ROUND(I202*H202,2)</f>
        <v>0</v>
      </c>
      <c r="K202" s="177"/>
      <c r="L202" s="178"/>
      <c r="M202" s="179" t="s">
        <v>19</v>
      </c>
      <c r="N202" s="180" t="s">
        <v>40</v>
      </c>
      <c r="P202" s="136">
        <f>O202*H202</f>
        <v>0</v>
      </c>
      <c r="Q202" s="136">
        <v>0.19800000000000001</v>
      </c>
      <c r="R202" s="136">
        <f>Q202*H202</f>
        <v>3.96</v>
      </c>
      <c r="S202" s="136">
        <v>0</v>
      </c>
      <c r="T202" s="137">
        <f>S202*H202</f>
        <v>0</v>
      </c>
      <c r="AR202" s="138" t="s">
        <v>185</v>
      </c>
      <c r="AT202" s="138" t="s">
        <v>308</v>
      </c>
      <c r="AU202" s="138" t="s">
        <v>79</v>
      </c>
      <c r="AY202" s="3" t="s">
        <v>133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3" t="s">
        <v>77</v>
      </c>
      <c r="BK202" s="139">
        <f>ROUND(I202*H202,2)</f>
        <v>0</v>
      </c>
      <c r="BL202" s="3" t="s">
        <v>139</v>
      </c>
      <c r="BM202" s="138" t="s">
        <v>311</v>
      </c>
    </row>
    <row r="203" spans="2:65" s="18" customFormat="1">
      <c r="B203" s="19"/>
      <c r="D203" s="140" t="s">
        <v>141</v>
      </c>
      <c r="F203" s="141" t="s">
        <v>312</v>
      </c>
      <c r="I203" s="142"/>
      <c r="L203" s="19"/>
      <c r="M203" s="143"/>
      <c r="T203" s="43"/>
      <c r="AT203" s="3" t="s">
        <v>141</v>
      </c>
      <c r="AU203" s="3" t="s">
        <v>79</v>
      </c>
    </row>
    <row r="204" spans="2:65" s="154" customFormat="1">
      <c r="B204" s="155"/>
      <c r="D204" s="140" t="s">
        <v>182</v>
      </c>
      <c r="E204" s="156" t="s">
        <v>19</v>
      </c>
      <c r="F204" s="157" t="s">
        <v>268</v>
      </c>
      <c r="H204" s="158">
        <v>20</v>
      </c>
      <c r="I204" s="159"/>
      <c r="L204" s="155"/>
      <c r="M204" s="160"/>
      <c r="T204" s="161"/>
      <c r="AT204" s="156" t="s">
        <v>182</v>
      </c>
      <c r="AU204" s="156" t="s">
        <v>79</v>
      </c>
      <c r="AV204" s="154" t="s">
        <v>79</v>
      </c>
      <c r="AW204" s="154" t="s">
        <v>31</v>
      </c>
      <c r="AX204" s="154" t="s">
        <v>77</v>
      </c>
      <c r="AY204" s="156" t="s">
        <v>133</v>
      </c>
    </row>
    <row r="205" spans="2:65" s="18" customFormat="1" ht="24.2" customHeight="1">
      <c r="B205" s="19"/>
      <c r="C205" s="126" t="s">
        <v>313</v>
      </c>
      <c r="D205" s="126" t="s">
        <v>135</v>
      </c>
      <c r="E205" s="127" t="s">
        <v>314</v>
      </c>
      <c r="F205" s="128" t="s">
        <v>315</v>
      </c>
      <c r="G205" s="129" t="s">
        <v>178</v>
      </c>
      <c r="H205" s="130">
        <v>1910</v>
      </c>
      <c r="I205" s="131"/>
      <c r="J205" s="132">
        <f>ROUND(I205*H205,2)</f>
        <v>0</v>
      </c>
      <c r="K205" s="133"/>
      <c r="L205" s="19"/>
      <c r="M205" s="134" t="s">
        <v>19</v>
      </c>
      <c r="N205" s="135" t="s">
        <v>40</v>
      </c>
      <c r="P205" s="136">
        <f>O205*H205</f>
        <v>0</v>
      </c>
      <c r="Q205" s="136">
        <v>8.4999999999999995E-4</v>
      </c>
      <c r="R205" s="136">
        <f>Q205*H205</f>
        <v>1.6234999999999999</v>
      </c>
      <c r="S205" s="136">
        <v>0</v>
      </c>
      <c r="T205" s="137">
        <f>S205*H205</f>
        <v>0</v>
      </c>
      <c r="AR205" s="138" t="s">
        <v>139</v>
      </c>
      <c r="AT205" s="138" t="s">
        <v>135</v>
      </c>
      <c r="AU205" s="138" t="s">
        <v>79</v>
      </c>
      <c r="AY205" s="3" t="s">
        <v>133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3" t="s">
        <v>77</v>
      </c>
      <c r="BK205" s="139">
        <f>ROUND(I205*H205,2)</f>
        <v>0</v>
      </c>
      <c r="BL205" s="3" t="s">
        <v>139</v>
      </c>
      <c r="BM205" s="138" t="s">
        <v>316</v>
      </c>
    </row>
    <row r="206" spans="2:65" s="18" customFormat="1" ht="19.5">
      <c r="B206" s="19"/>
      <c r="D206" s="140" t="s">
        <v>141</v>
      </c>
      <c r="F206" s="141" t="s">
        <v>317</v>
      </c>
      <c r="I206" s="142"/>
      <c r="L206" s="19"/>
      <c r="M206" s="143"/>
      <c r="T206" s="43"/>
      <c r="AT206" s="3" t="s">
        <v>141</v>
      </c>
      <c r="AU206" s="3" t="s">
        <v>79</v>
      </c>
    </row>
    <row r="207" spans="2:65" s="18" customFormat="1">
      <c r="B207" s="19"/>
      <c r="D207" s="144" t="s">
        <v>143</v>
      </c>
      <c r="F207" s="145" t="s">
        <v>318</v>
      </c>
      <c r="I207" s="142"/>
      <c r="L207" s="19"/>
      <c r="M207" s="143"/>
      <c r="T207" s="43"/>
      <c r="AT207" s="3" t="s">
        <v>143</v>
      </c>
      <c r="AU207" s="3" t="s">
        <v>79</v>
      </c>
    </row>
    <row r="208" spans="2:65" s="154" customFormat="1">
      <c r="B208" s="155"/>
      <c r="D208" s="140" t="s">
        <v>182</v>
      </c>
      <c r="E208" s="156" t="s">
        <v>19</v>
      </c>
      <c r="F208" s="157" t="s">
        <v>319</v>
      </c>
      <c r="H208" s="158">
        <v>1910</v>
      </c>
      <c r="I208" s="159"/>
      <c r="L208" s="155"/>
      <c r="M208" s="160"/>
      <c r="T208" s="161"/>
      <c r="AT208" s="156" t="s">
        <v>182</v>
      </c>
      <c r="AU208" s="156" t="s">
        <v>79</v>
      </c>
      <c r="AV208" s="154" t="s">
        <v>79</v>
      </c>
      <c r="AW208" s="154" t="s">
        <v>31</v>
      </c>
      <c r="AX208" s="154" t="s">
        <v>77</v>
      </c>
      <c r="AY208" s="156" t="s">
        <v>133</v>
      </c>
    </row>
    <row r="209" spans="2:65" s="18" customFormat="1" ht="24.2" customHeight="1">
      <c r="B209" s="19"/>
      <c r="C209" s="126" t="s">
        <v>320</v>
      </c>
      <c r="D209" s="126" t="s">
        <v>135</v>
      </c>
      <c r="E209" s="127" t="s">
        <v>321</v>
      </c>
      <c r="F209" s="128" t="s">
        <v>322</v>
      </c>
      <c r="G209" s="129" t="s">
        <v>178</v>
      </c>
      <c r="H209" s="130">
        <v>1910</v>
      </c>
      <c r="I209" s="131"/>
      <c r="J209" s="132">
        <f>ROUND(I209*H209,2)</f>
        <v>0</v>
      </c>
      <c r="K209" s="133"/>
      <c r="L209" s="19"/>
      <c r="M209" s="134" t="s">
        <v>19</v>
      </c>
      <c r="N209" s="135" t="s">
        <v>40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139</v>
      </c>
      <c r="AT209" s="138" t="s">
        <v>135</v>
      </c>
      <c r="AU209" s="138" t="s">
        <v>79</v>
      </c>
      <c r="AY209" s="3" t="s">
        <v>133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3" t="s">
        <v>77</v>
      </c>
      <c r="BK209" s="139">
        <f>ROUND(I209*H209,2)</f>
        <v>0</v>
      </c>
      <c r="BL209" s="3" t="s">
        <v>139</v>
      </c>
      <c r="BM209" s="138" t="s">
        <v>323</v>
      </c>
    </row>
    <row r="210" spans="2:65" s="18" customFormat="1" ht="29.25">
      <c r="B210" s="19"/>
      <c r="D210" s="140" t="s">
        <v>141</v>
      </c>
      <c r="F210" s="141" t="s">
        <v>324</v>
      </c>
      <c r="I210" s="142"/>
      <c r="L210" s="19"/>
      <c r="M210" s="143"/>
      <c r="T210" s="43"/>
      <c r="AT210" s="3" t="s">
        <v>141</v>
      </c>
      <c r="AU210" s="3" t="s">
        <v>79</v>
      </c>
    </row>
    <row r="211" spans="2:65" s="18" customFormat="1">
      <c r="B211" s="19"/>
      <c r="D211" s="144" t="s">
        <v>143</v>
      </c>
      <c r="F211" s="145" t="s">
        <v>325</v>
      </c>
      <c r="I211" s="142"/>
      <c r="L211" s="19"/>
      <c r="M211" s="143"/>
      <c r="T211" s="43"/>
      <c r="AT211" s="3" t="s">
        <v>143</v>
      </c>
      <c r="AU211" s="3" t="s">
        <v>79</v>
      </c>
    </row>
    <row r="212" spans="2:65" s="154" customFormat="1">
      <c r="B212" s="155"/>
      <c r="D212" s="140" t="s">
        <v>182</v>
      </c>
      <c r="E212" s="156" t="s">
        <v>19</v>
      </c>
      <c r="F212" s="157" t="s">
        <v>319</v>
      </c>
      <c r="H212" s="158">
        <v>1910</v>
      </c>
      <c r="I212" s="159"/>
      <c r="L212" s="155"/>
      <c r="M212" s="160"/>
      <c r="T212" s="161"/>
      <c r="AT212" s="156" t="s">
        <v>182</v>
      </c>
      <c r="AU212" s="156" t="s">
        <v>79</v>
      </c>
      <c r="AV212" s="154" t="s">
        <v>79</v>
      </c>
      <c r="AW212" s="154" t="s">
        <v>31</v>
      </c>
      <c r="AX212" s="154" t="s">
        <v>77</v>
      </c>
      <c r="AY212" s="156" t="s">
        <v>133</v>
      </c>
    </row>
    <row r="213" spans="2:65" s="18" customFormat="1" ht="24.2" customHeight="1">
      <c r="B213" s="19"/>
      <c r="C213" s="126" t="s">
        <v>326</v>
      </c>
      <c r="D213" s="126" t="s">
        <v>135</v>
      </c>
      <c r="E213" s="127" t="s">
        <v>327</v>
      </c>
      <c r="F213" s="128" t="s">
        <v>328</v>
      </c>
      <c r="G213" s="129" t="s">
        <v>178</v>
      </c>
      <c r="H213" s="130">
        <v>266</v>
      </c>
      <c r="I213" s="131"/>
      <c r="J213" s="132">
        <f>ROUND(I213*H213,2)</f>
        <v>0</v>
      </c>
      <c r="K213" s="133"/>
      <c r="L213" s="19"/>
      <c r="M213" s="134" t="s">
        <v>19</v>
      </c>
      <c r="N213" s="135" t="s">
        <v>40</v>
      </c>
      <c r="P213" s="136">
        <f>O213*H213</f>
        <v>0</v>
      </c>
      <c r="Q213" s="136">
        <v>1.4999999999999999E-4</v>
      </c>
      <c r="R213" s="136">
        <f>Q213*H213</f>
        <v>3.9899999999999998E-2</v>
      </c>
      <c r="S213" s="136">
        <v>0</v>
      </c>
      <c r="T213" s="137">
        <f>S213*H213</f>
        <v>0</v>
      </c>
      <c r="AR213" s="138" t="s">
        <v>139</v>
      </c>
      <c r="AT213" s="138" t="s">
        <v>135</v>
      </c>
      <c r="AU213" s="138" t="s">
        <v>79</v>
      </c>
      <c r="AY213" s="3" t="s">
        <v>133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3" t="s">
        <v>77</v>
      </c>
      <c r="BK213" s="139">
        <f>ROUND(I213*H213,2)</f>
        <v>0</v>
      </c>
      <c r="BL213" s="3" t="s">
        <v>139</v>
      </c>
      <c r="BM213" s="138" t="s">
        <v>329</v>
      </c>
    </row>
    <row r="214" spans="2:65" s="18" customFormat="1" ht="19.5">
      <c r="B214" s="19"/>
      <c r="D214" s="140" t="s">
        <v>141</v>
      </c>
      <c r="F214" s="141" t="s">
        <v>330</v>
      </c>
      <c r="I214" s="142"/>
      <c r="L214" s="19"/>
      <c r="M214" s="143"/>
      <c r="T214" s="43"/>
      <c r="AT214" s="3" t="s">
        <v>141</v>
      </c>
      <c r="AU214" s="3" t="s">
        <v>79</v>
      </c>
    </row>
    <row r="215" spans="2:65" s="18" customFormat="1">
      <c r="B215" s="19"/>
      <c r="D215" s="144" t="s">
        <v>143</v>
      </c>
      <c r="F215" s="145" t="s">
        <v>331</v>
      </c>
      <c r="I215" s="142"/>
      <c r="L215" s="19"/>
      <c r="M215" s="143"/>
      <c r="T215" s="43"/>
      <c r="AT215" s="3" t="s">
        <v>143</v>
      </c>
      <c r="AU215" s="3" t="s">
        <v>79</v>
      </c>
    </row>
    <row r="216" spans="2:65" s="154" customFormat="1">
      <c r="B216" s="155"/>
      <c r="D216" s="140" t="s">
        <v>182</v>
      </c>
      <c r="E216" s="156" t="s">
        <v>19</v>
      </c>
      <c r="F216" s="157" t="s">
        <v>332</v>
      </c>
      <c r="H216" s="158">
        <v>168</v>
      </c>
      <c r="I216" s="159"/>
      <c r="L216" s="155"/>
      <c r="M216" s="160"/>
      <c r="T216" s="161"/>
      <c r="AT216" s="156" t="s">
        <v>182</v>
      </c>
      <c r="AU216" s="156" t="s">
        <v>79</v>
      </c>
      <c r="AV216" s="154" t="s">
        <v>79</v>
      </c>
      <c r="AW216" s="154" t="s">
        <v>31</v>
      </c>
      <c r="AX216" s="154" t="s">
        <v>69</v>
      </c>
      <c r="AY216" s="156" t="s">
        <v>133</v>
      </c>
    </row>
    <row r="217" spans="2:65" s="154" customFormat="1">
      <c r="B217" s="155"/>
      <c r="D217" s="140" t="s">
        <v>182</v>
      </c>
      <c r="E217" s="156" t="s">
        <v>19</v>
      </c>
      <c r="F217" s="157" t="s">
        <v>333</v>
      </c>
      <c r="H217" s="158">
        <v>98</v>
      </c>
      <c r="I217" s="159"/>
      <c r="L217" s="155"/>
      <c r="M217" s="160"/>
      <c r="T217" s="161"/>
      <c r="AT217" s="156" t="s">
        <v>182</v>
      </c>
      <c r="AU217" s="156" t="s">
        <v>79</v>
      </c>
      <c r="AV217" s="154" t="s">
        <v>79</v>
      </c>
      <c r="AW217" s="154" t="s">
        <v>31</v>
      </c>
      <c r="AX217" s="154" t="s">
        <v>69</v>
      </c>
      <c r="AY217" s="156" t="s">
        <v>133</v>
      </c>
    </row>
    <row r="218" spans="2:65" s="162" customFormat="1">
      <c r="B218" s="163"/>
      <c r="D218" s="140" t="s">
        <v>182</v>
      </c>
      <c r="E218" s="164" t="s">
        <v>19</v>
      </c>
      <c r="F218" s="165" t="s">
        <v>258</v>
      </c>
      <c r="H218" s="166">
        <v>266</v>
      </c>
      <c r="I218" s="167"/>
      <c r="L218" s="163"/>
      <c r="M218" s="168"/>
      <c r="T218" s="169"/>
      <c r="AT218" s="164" t="s">
        <v>182</v>
      </c>
      <c r="AU218" s="164" t="s">
        <v>79</v>
      </c>
      <c r="AV218" s="162" t="s">
        <v>139</v>
      </c>
      <c r="AW218" s="162" t="s">
        <v>31</v>
      </c>
      <c r="AX218" s="162" t="s">
        <v>77</v>
      </c>
      <c r="AY218" s="164" t="s">
        <v>133</v>
      </c>
    </row>
    <row r="219" spans="2:65" s="18" customFormat="1" ht="24.2" customHeight="1">
      <c r="B219" s="19"/>
      <c r="C219" s="126" t="s">
        <v>334</v>
      </c>
      <c r="D219" s="126" t="s">
        <v>135</v>
      </c>
      <c r="E219" s="127" t="s">
        <v>335</v>
      </c>
      <c r="F219" s="128" t="s">
        <v>336</v>
      </c>
      <c r="G219" s="129" t="s">
        <v>178</v>
      </c>
      <c r="H219" s="130">
        <v>266</v>
      </c>
      <c r="I219" s="131"/>
      <c r="J219" s="132">
        <f>ROUND(I219*H219,2)</f>
        <v>0</v>
      </c>
      <c r="K219" s="133"/>
      <c r="L219" s="19"/>
      <c r="M219" s="134" t="s">
        <v>19</v>
      </c>
      <c r="N219" s="135" t="s">
        <v>40</v>
      </c>
      <c r="P219" s="136">
        <f>O219*H219</f>
        <v>0</v>
      </c>
      <c r="Q219" s="136">
        <v>0</v>
      </c>
      <c r="R219" s="136">
        <f>Q219*H219</f>
        <v>0</v>
      </c>
      <c r="S219" s="136">
        <v>0</v>
      </c>
      <c r="T219" s="137">
        <f>S219*H219</f>
        <v>0</v>
      </c>
      <c r="AR219" s="138" t="s">
        <v>139</v>
      </c>
      <c r="AT219" s="138" t="s">
        <v>135</v>
      </c>
      <c r="AU219" s="138" t="s">
        <v>79</v>
      </c>
      <c r="AY219" s="3" t="s">
        <v>133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3" t="s">
        <v>77</v>
      </c>
      <c r="BK219" s="139">
        <f>ROUND(I219*H219,2)</f>
        <v>0</v>
      </c>
      <c r="BL219" s="3" t="s">
        <v>139</v>
      </c>
      <c r="BM219" s="138" t="s">
        <v>337</v>
      </c>
    </row>
    <row r="220" spans="2:65" s="18" customFormat="1" ht="19.5">
      <c r="B220" s="19"/>
      <c r="D220" s="140" t="s">
        <v>141</v>
      </c>
      <c r="F220" s="141" t="s">
        <v>338</v>
      </c>
      <c r="I220" s="142"/>
      <c r="L220" s="19"/>
      <c r="M220" s="143"/>
      <c r="T220" s="43"/>
      <c r="AT220" s="3" t="s">
        <v>141</v>
      </c>
      <c r="AU220" s="3" t="s">
        <v>79</v>
      </c>
    </row>
    <row r="221" spans="2:65" s="18" customFormat="1">
      <c r="B221" s="19"/>
      <c r="D221" s="144" t="s">
        <v>143</v>
      </c>
      <c r="F221" s="145" t="s">
        <v>339</v>
      </c>
      <c r="I221" s="142"/>
      <c r="L221" s="19"/>
      <c r="M221" s="143"/>
      <c r="T221" s="43"/>
      <c r="AT221" s="3" t="s">
        <v>143</v>
      </c>
      <c r="AU221" s="3" t="s">
        <v>79</v>
      </c>
    </row>
    <row r="222" spans="2:65" s="154" customFormat="1">
      <c r="B222" s="155"/>
      <c r="D222" s="140" t="s">
        <v>182</v>
      </c>
      <c r="E222" s="156" t="s">
        <v>19</v>
      </c>
      <c r="F222" s="157" t="s">
        <v>332</v>
      </c>
      <c r="H222" s="158">
        <v>168</v>
      </c>
      <c r="I222" s="159"/>
      <c r="L222" s="155"/>
      <c r="M222" s="160"/>
      <c r="T222" s="161"/>
      <c r="AT222" s="156" t="s">
        <v>182</v>
      </c>
      <c r="AU222" s="156" t="s">
        <v>79</v>
      </c>
      <c r="AV222" s="154" t="s">
        <v>79</v>
      </c>
      <c r="AW222" s="154" t="s">
        <v>31</v>
      </c>
      <c r="AX222" s="154" t="s">
        <v>69</v>
      </c>
      <c r="AY222" s="156" t="s">
        <v>133</v>
      </c>
    </row>
    <row r="223" spans="2:65" s="154" customFormat="1">
      <c r="B223" s="155"/>
      <c r="D223" s="140" t="s">
        <v>182</v>
      </c>
      <c r="E223" s="156" t="s">
        <v>19</v>
      </c>
      <c r="F223" s="157" t="s">
        <v>333</v>
      </c>
      <c r="H223" s="158">
        <v>98</v>
      </c>
      <c r="I223" s="159"/>
      <c r="L223" s="155"/>
      <c r="M223" s="160"/>
      <c r="T223" s="161"/>
      <c r="AT223" s="156" t="s">
        <v>182</v>
      </c>
      <c r="AU223" s="156" t="s">
        <v>79</v>
      </c>
      <c r="AV223" s="154" t="s">
        <v>79</v>
      </c>
      <c r="AW223" s="154" t="s">
        <v>31</v>
      </c>
      <c r="AX223" s="154" t="s">
        <v>69</v>
      </c>
      <c r="AY223" s="156" t="s">
        <v>133</v>
      </c>
    </row>
    <row r="224" spans="2:65" s="162" customFormat="1">
      <c r="B224" s="163"/>
      <c r="D224" s="140" t="s">
        <v>182</v>
      </c>
      <c r="E224" s="164" t="s">
        <v>19</v>
      </c>
      <c r="F224" s="165" t="s">
        <v>258</v>
      </c>
      <c r="H224" s="166">
        <v>266</v>
      </c>
      <c r="I224" s="167"/>
      <c r="L224" s="163"/>
      <c r="M224" s="168"/>
      <c r="T224" s="169"/>
      <c r="AT224" s="164" t="s">
        <v>182</v>
      </c>
      <c r="AU224" s="164" t="s">
        <v>79</v>
      </c>
      <c r="AV224" s="162" t="s">
        <v>139</v>
      </c>
      <c r="AW224" s="162" t="s">
        <v>31</v>
      </c>
      <c r="AX224" s="162" t="s">
        <v>77</v>
      </c>
      <c r="AY224" s="164" t="s">
        <v>133</v>
      </c>
    </row>
    <row r="225" spans="2:65" s="18" customFormat="1" ht="16.5" customHeight="1">
      <c r="B225" s="19"/>
      <c r="C225" s="170" t="s">
        <v>340</v>
      </c>
      <c r="D225" s="170" t="s">
        <v>308</v>
      </c>
      <c r="E225" s="171" t="s">
        <v>341</v>
      </c>
      <c r="F225" s="172" t="s">
        <v>342</v>
      </c>
      <c r="G225" s="173" t="s">
        <v>343</v>
      </c>
      <c r="H225" s="174">
        <v>33.25</v>
      </c>
      <c r="I225" s="175"/>
      <c r="J225" s="176">
        <f>ROUND(I225*H225,2)</f>
        <v>0</v>
      </c>
      <c r="K225" s="177"/>
      <c r="L225" s="178"/>
      <c r="M225" s="179" t="s">
        <v>19</v>
      </c>
      <c r="N225" s="180" t="s">
        <v>40</v>
      </c>
      <c r="P225" s="136">
        <f>O225*H225</f>
        <v>0</v>
      </c>
      <c r="Q225" s="136">
        <v>1</v>
      </c>
      <c r="R225" s="136">
        <f>Q225*H225</f>
        <v>33.25</v>
      </c>
      <c r="S225" s="136">
        <v>0</v>
      </c>
      <c r="T225" s="137">
        <f>S225*H225</f>
        <v>0</v>
      </c>
      <c r="AR225" s="138" t="s">
        <v>185</v>
      </c>
      <c r="AT225" s="138" t="s">
        <v>308</v>
      </c>
      <c r="AU225" s="138" t="s">
        <v>79</v>
      </c>
      <c r="AY225" s="3" t="s">
        <v>133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3" t="s">
        <v>77</v>
      </c>
      <c r="BK225" s="139">
        <f>ROUND(I225*H225,2)</f>
        <v>0</v>
      </c>
      <c r="BL225" s="3" t="s">
        <v>139</v>
      </c>
      <c r="BM225" s="138" t="s">
        <v>344</v>
      </c>
    </row>
    <row r="226" spans="2:65" s="18" customFormat="1">
      <c r="B226" s="19"/>
      <c r="D226" s="140" t="s">
        <v>141</v>
      </c>
      <c r="F226" s="141" t="s">
        <v>345</v>
      </c>
      <c r="I226" s="142"/>
      <c r="L226" s="19"/>
      <c r="M226" s="143"/>
      <c r="T226" s="43"/>
      <c r="AT226" s="3" t="s">
        <v>141</v>
      </c>
      <c r="AU226" s="3" t="s">
        <v>79</v>
      </c>
    </row>
    <row r="227" spans="2:65" s="147" customFormat="1">
      <c r="B227" s="148"/>
      <c r="D227" s="140" t="s">
        <v>182</v>
      </c>
      <c r="E227" s="149" t="s">
        <v>19</v>
      </c>
      <c r="F227" s="150" t="s">
        <v>346</v>
      </c>
      <c r="H227" s="149" t="s">
        <v>19</v>
      </c>
      <c r="I227" s="151"/>
      <c r="L227" s="148"/>
      <c r="M227" s="152"/>
      <c r="T227" s="153"/>
      <c r="AT227" s="149" t="s">
        <v>182</v>
      </c>
      <c r="AU227" s="149" t="s">
        <v>79</v>
      </c>
      <c r="AV227" s="147" t="s">
        <v>77</v>
      </c>
      <c r="AW227" s="147" t="s">
        <v>31</v>
      </c>
      <c r="AX227" s="147" t="s">
        <v>69</v>
      </c>
      <c r="AY227" s="149" t="s">
        <v>133</v>
      </c>
    </row>
    <row r="228" spans="2:65" s="154" customFormat="1">
      <c r="B228" s="155"/>
      <c r="D228" s="140" t="s">
        <v>182</v>
      </c>
      <c r="E228" s="156" t="s">
        <v>19</v>
      </c>
      <c r="F228" s="157" t="s">
        <v>347</v>
      </c>
      <c r="H228" s="158">
        <v>21</v>
      </c>
      <c r="I228" s="159"/>
      <c r="L228" s="155"/>
      <c r="M228" s="160"/>
      <c r="T228" s="161"/>
      <c r="AT228" s="156" t="s">
        <v>182</v>
      </c>
      <c r="AU228" s="156" t="s">
        <v>79</v>
      </c>
      <c r="AV228" s="154" t="s">
        <v>79</v>
      </c>
      <c r="AW228" s="154" t="s">
        <v>31</v>
      </c>
      <c r="AX228" s="154" t="s">
        <v>69</v>
      </c>
      <c r="AY228" s="156" t="s">
        <v>133</v>
      </c>
    </row>
    <row r="229" spans="2:65" s="154" customFormat="1">
      <c r="B229" s="155"/>
      <c r="D229" s="140" t="s">
        <v>182</v>
      </c>
      <c r="E229" s="156" t="s">
        <v>19</v>
      </c>
      <c r="F229" s="157" t="s">
        <v>348</v>
      </c>
      <c r="H229" s="158">
        <v>12.25</v>
      </c>
      <c r="I229" s="159"/>
      <c r="L229" s="155"/>
      <c r="M229" s="160"/>
      <c r="T229" s="161"/>
      <c r="AT229" s="156" t="s">
        <v>182</v>
      </c>
      <c r="AU229" s="156" t="s">
        <v>79</v>
      </c>
      <c r="AV229" s="154" t="s">
        <v>79</v>
      </c>
      <c r="AW229" s="154" t="s">
        <v>31</v>
      </c>
      <c r="AX229" s="154" t="s">
        <v>69</v>
      </c>
      <c r="AY229" s="156" t="s">
        <v>133</v>
      </c>
    </row>
    <row r="230" spans="2:65" s="162" customFormat="1">
      <c r="B230" s="163"/>
      <c r="D230" s="140" t="s">
        <v>182</v>
      </c>
      <c r="E230" s="164" t="s">
        <v>19</v>
      </c>
      <c r="F230" s="165" t="s">
        <v>258</v>
      </c>
      <c r="H230" s="166">
        <v>33.25</v>
      </c>
      <c r="I230" s="167"/>
      <c r="L230" s="163"/>
      <c r="M230" s="168"/>
      <c r="T230" s="169"/>
      <c r="AT230" s="164" t="s">
        <v>182</v>
      </c>
      <c r="AU230" s="164" t="s">
        <v>79</v>
      </c>
      <c r="AV230" s="162" t="s">
        <v>139</v>
      </c>
      <c r="AW230" s="162" t="s">
        <v>31</v>
      </c>
      <c r="AX230" s="162" t="s">
        <v>77</v>
      </c>
      <c r="AY230" s="164" t="s">
        <v>133</v>
      </c>
    </row>
    <row r="231" spans="2:65" s="18" customFormat="1" ht="33" customHeight="1">
      <c r="B231" s="19"/>
      <c r="C231" s="126" t="s">
        <v>349</v>
      </c>
      <c r="D231" s="126" t="s">
        <v>135</v>
      </c>
      <c r="E231" s="127" t="s">
        <v>350</v>
      </c>
      <c r="F231" s="128" t="s">
        <v>351</v>
      </c>
      <c r="G231" s="129" t="s">
        <v>178</v>
      </c>
      <c r="H231" s="130">
        <v>266</v>
      </c>
      <c r="I231" s="131"/>
      <c r="J231" s="132">
        <f>ROUND(I231*H231,2)</f>
        <v>0</v>
      </c>
      <c r="K231" s="133"/>
      <c r="L231" s="19"/>
      <c r="M231" s="134" t="s">
        <v>19</v>
      </c>
      <c r="N231" s="135" t="s">
        <v>40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139</v>
      </c>
      <c r="AT231" s="138" t="s">
        <v>135</v>
      </c>
      <c r="AU231" s="138" t="s">
        <v>79</v>
      </c>
      <c r="AY231" s="3" t="s">
        <v>133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3" t="s">
        <v>77</v>
      </c>
      <c r="BK231" s="139">
        <f>ROUND(I231*H231,2)</f>
        <v>0</v>
      </c>
      <c r="BL231" s="3" t="s">
        <v>139</v>
      </c>
      <c r="BM231" s="138" t="s">
        <v>352</v>
      </c>
    </row>
    <row r="232" spans="2:65" s="18" customFormat="1" ht="19.5">
      <c r="B232" s="19"/>
      <c r="D232" s="140" t="s">
        <v>141</v>
      </c>
      <c r="F232" s="141" t="s">
        <v>353</v>
      </c>
      <c r="I232" s="142"/>
      <c r="L232" s="19"/>
      <c r="M232" s="143"/>
      <c r="T232" s="43"/>
      <c r="AT232" s="3" t="s">
        <v>141</v>
      </c>
      <c r="AU232" s="3" t="s">
        <v>79</v>
      </c>
    </row>
    <row r="233" spans="2:65" s="18" customFormat="1">
      <c r="B233" s="19"/>
      <c r="D233" s="144" t="s">
        <v>143</v>
      </c>
      <c r="F233" s="145" t="s">
        <v>354</v>
      </c>
      <c r="I233" s="142"/>
      <c r="L233" s="19"/>
      <c r="M233" s="143"/>
      <c r="T233" s="43"/>
      <c r="AT233" s="3" t="s">
        <v>143</v>
      </c>
      <c r="AU233" s="3" t="s">
        <v>79</v>
      </c>
    </row>
    <row r="234" spans="2:65" s="154" customFormat="1">
      <c r="B234" s="155"/>
      <c r="D234" s="140" t="s">
        <v>182</v>
      </c>
      <c r="E234" s="156" t="s">
        <v>19</v>
      </c>
      <c r="F234" s="157" t="s">
        <v>332</v>
      </c>
      <c r="H234" s="158">
        <v>168</v>
      </c>
      <c r="I234" s="159"/>
      <c r="L234" s="155"/>
      <c r="M234" s="160"/>
      <c r="T234" s="161"/>
      <c r="AT234" s="156" t="s">
        <v>182</v>
      </c>
      <c r="AU234" s="156" t="s">
        <v>79</v>
      </c>
      <c r="AV234" s="154" t="s">
        <v>79</v>
      </c>
      <c r="AW234" s="154" t="s">
        <v>31</v>
      </c>
      <c r="AX234" s="154" t="s">
        <v>69</v>
      </c>
      <c r="AY234" s="156" t="s">
        <v>133</v>
      </c>
    </row>
    <row r="235" spans="2:65" s="154" customFormat="1">
      <c r="B235" s="155"/>
      <c r="D235" s="140" t="s">
        <v>182</v>
      </c>
      <c r="E235" s="156" t="s">
        <v>19</v>
      </c>
      <c r="F235" s="157" t="s">
        <v>333</v>
      </c>
      <c r="H235" s="158">
        <v>98</v>
      </c>
      <c r="I235" s="159"/>
      <c r="L235" s="155"/>
      <c r="M235" s="160"/>
      <c r="T235" s="161"/>
      <c r="AT235" s="156" t="s">
        <v>182</v>
      </c>
      <c r="AU235" s="156" t="s">
        <v>79</v>
      </c>
      <c r="AV235" s="154" t="s">
        <v>79</v>
      </c>
      <c r="AW235" s="154" t="s">
        <v>31</v>
      </c>
      <c r="AX235" s="154" t="s">
        <v>69</v>
      </c>
      <c r="AY235" s="156" t="s">
        <v>133</v>
      </c>
    </row>
    <row r="236" spans="2:65" s="162" customFormat="1">
      <c r="B236" s="163"/>
      <c r="D236" s="140" t="s">
        <v>182</v>
      </c>
      <c r="E236" s="164" t="s">
        <v>19</v>
      </c>
      <c r="F236" s="165" t="s">
        <v>258</v>
      </c>
      <c r="H236" s="166">
        <v>266</v>
      </c>
      <c r="I236" s="167"/>
      <c r="L236" s="163"/>
      <c r="M236" s="168"/>
      <c r="T236" s="169"/>
      <c r="AT236" s="164" t="s">
        <v>182</v>
      </c>
      <c r="AU236" s="164" t="s">
        <v>79</v>
      </c>
      <c r="AV236" s="162" t="s">
        <v>139</v>
      </c>
      <c r="AW236" s="162" t="s">
        <v>31</v>
      </c>
      <c r="AX236" s="162" t="s">
        <v>77</v>
      </c>
      <c r="AY236" s="164" t="s">
        <v>133</v>
      </c>
    </row>
    <row r="237" spans="2:65" s="18" customFormat="1" ht="24.2" customHeight="1">
      <c r="B237" s="19"/>
      <c r="C237" s="126" t="s">
        <v>355</v>
      </c>
      <c r="D237" s="126" t="s">
        <v>135</v>
      </c>
      <c r="E237" s="127" t="s">
        <v>356</v>
      </c>
      <c r="F237" s="128" t="s">
        <v>357</v>
      </c>
      <c r="G237" s="129" t="s">
        <v>343</v>
      </c>
      <c r="H237" s="130">
        <v>1.9</v>
      </c>
      <c r="I237" s="131"/>
      <c r="J237" s="132">
        <f>ROUND(I237*H237,2)</f>
        <v>0</v>
      </c>
      <c r="K237" s="133"/>
      <c r="L237" s="19"/>
      <c r="M237" s="134" t="s">
        <v>19</v>
      </c>
      <c r="N237" s="135" t="s">
        <v>40</v>
      </c>
      <c r="P237" s="136">
        <f>O237*H237</f>
        <v>0</v>
      </c>
      <c r="Q237" s="136">
        <v>2.0999999999999999E-3</v>
      </c>
      <c r="R237" s="136">
        <f>Q237*H237</f>
        <v>3.9899999999999996E-3</v>
      </c>
      <c r="S237" s="136">
        <v>0</v>
      </c>
      <c r="T237" s="137">
        <f>S237*H237</f>
        <v>0</v>
      </c>
      <c r="AR237" s="138" t="s">
        <v>139</v>
      </c>
      <c r="AT237" s="138" t="s">
        <v>135</v>
      </c>
      <c r="AU237" s="138" t="s">
        <v>79</v>
      </c>
      <c r="AY237" s="3" t="s">
        <v>133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3" t="s">
        <v>77</v>
      </c>
      <c r="BK237" s="139">
        <f>ROUND(I237*H237,2)</f>
        <v>0</v>
      </c>
      <c r="BL237" s="3" t="s">
        <v>139</v>
      </c>
      <c r="BM237" s="138" t="s">
        <v>358</v>
      </c>
    </row>
    <row r="238" spans="2:65" s="18" customFormat="1" ht="19.5">
      <c r="B238" s="19"/>
      <c r="D238" s="140" t="s">
        <v>141</v>
      </c>
      <c r="F238" s="141" t="s">
        <v>359</v>
      </c>
      <c r="I238" s="142"/>
      <c r="L238" s="19"/>
      <c r="M238" s="143"/>
      <c r="T238" s="43"/>
      <c r="AT238" s="3" t="s">
        <v>141</v>
      </c>
      <c r="AU238" s="3" t="s">
        <v>79</v>
      </c>
    </row>
    <row r="239" spans="2:65" s="18" customFormat="1">
      <c r="B239" s="19"/>
      <c r="D239" s="144" t="s">
        <v>143</v>
      </c>
      <c r="F239" s="145" t="s">
        <v>360</v>
      </c>
      <c r="I239" s="142"/>
      <c r="L239" s="19"/>
      <c r="M239" s="143"/>
      <c r="T239" s="43"/>
      <c r="AT239" s="3" t="s">
        <v>143</v>
      </c>
      <c r="AU239" s="3" t="s">
        <v>79</v>
      </c>
    </row>
    <row r="240" spans="2:65" s="154" customFormat="1">
      <c r="B240" s="155"/>
      <c r="D240" s="140" t="s">
        <v>182</v>
      </c>
      <c r="E240" s="156" t="s">
        <v>19</v>
      </c>
      <c r="F240" s="157" t="s">
        <v>361</v>
      </c>
      <c r="H240" s="158">
        <v>1.2</v>
      </c>
      <c r="I240" s="159"/>
      <c r="L240" s="155"/>
      <c r="M240" s="160"/>
      <c r="T240" s="161"/>
      <c r="AT240" s="156" t="s">
        <v>182</v>
      </c>
      <c r="AU240" s="156" t="s">
        <v>79</v>
      </c>
      <c r="AV240" s="154" t="s">
        <v>79</v>
      </c>
      <c r="AW240" s="154" t="s">
        <v>31</v>
      </c>
      <c r="AX240" s="154" t="s">
        <v>69</v>
      </c>
      <c r="AY240" s="156" t="s">
        <v>133</v>
      </c>
    </row>
    <row r="241" spans="2:65" s="154" customFormat="1">
      <c r="B241" s="155"/>
      <c r="D241" s="140" t="s">
        <v>182</v>
      </c>
      <c r="E241" s="156" t="s">
        <v>19</v>
      </c>
      <c r="F241" s="157" t="s">
        <v>362</v>
      </c>
      <c r="H241" s="158">
        <v>0.7</v>
      </c>
      <c r="I241" s="159"/>
      <c r="L241" s="155"/>
      <c r="M241" s="160"/>
      <c r="T241" s="161"/>
      <c r="AT241" s="156" t="s">
        <v>182</v>
      </c>
      <c r="AU241" s="156" t="s">
        <v>79</v>
      </c>
      <c r="AV241" s="154" t="s">
        <v>79</v>
      </c>
      <c r="AW241" s="154" t="s">
        <v>31</v>
      </c>
      <c r="AX241" s="154" t="s">
        <v>69</v>
      </c>
      <c r="AY241" s="156" t="s">
        <v>133</v>
      </c>
    </row>
    <row r="242" spans="2:65" s="162" customFormat="1">
      <c r="B242" s="163"/>
      <c r="D242" s="140" t="s">
        <v>182</v>
      </c>
      <c r="E242" s="164" t="s">
        <v>19</v>
      </c>
      <c r="F242" s="165" t="s">
        <v>258</v>
      </c>
      <c r="H242" s="166">
        <v>1.9</v>
      </c>
      <c r="I242" s="167"/>
      <c r="L242" s="163"/>
      <c r="M242" s="168"/>
      <c r="T242" s="169"/>
      <c r="AT242" s="164" t="s">
        <v>182</v>
      </c>
      <c r="AU242" s="164" t="s">
        <v>79</v>
      </c>
      <c r="AV242" s="162" t="s">
        <v>139</v>
      </c>
      <c r="AW242" s="162" t="s">
        <v>31</v>
      </c>
      <c r="AX242" s="162" t="s">
        <v>77</v>
      </c>
      <c r="AY242" s="164" t="s">
        <v>133</v>
      </c>
    </row>
    <row r="243" spans="2:65" s="18" customFormat="1" ht="24.2" customHeight="1">
      <c r="B243" s="19"/>
      <c r="C243" s="126" t="s">
        <v>363</v>
      </c>
      <c r="D243" s="126" t="s">
        <v>135</v>
      </c>
      <c r="E243" s="127" t="s">
        <v>364</v>
      </c>
      <c r="F243" s="128" t="s">
        <v>365</v>
      </c>
      <c r="G243" s="129" t="s">
        <v>343</v>
      </c>
      <c r="H243" s="130">
        <v>1.9</v>
      </c>
      <c r="I243" s="131"/>
      <c r="J243" s="132">
        <f>ROUND(I243*H243,2)</f>
        <v>0</v>
      </c>
      <c r="K243" s="133"/>
      <c r="L243" s="19"/>
      <c r="M243" s="134" t="s">
        <v>19</v>
      </c>
      <c r="N243" s="135" t="s">
        <v>40</v>
      </c>
      <c r="P243" s="136">
        <f>O243*H243</f>
        <v>0</v>
      </c>
      <c r="Q243" s="136">
        <v>5.77E-3</v>
      </c>
      <c r="R243" s="136">
        <f>Q243*H243</f>
        <v>1.0962999999999999E-2</v>
      </c>
      <c r="S243" s="136">
        <v>0</v>
      </c>
      <c r="T243" s="137">
        <f>S243*H243</f>
        <v>0</v>
      </c>
      <c r="AR243" s="138" t="s">
        <v>139</v>
      </c>
      <c r="AT243" s="138" t="s">
        <v>135</v>
      </c>
      <c r="AU243" s="138" t="s">
        <v>79</v>
      </c>
      <c r="AY243" s="3" t="s">
        <v>133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3" t="s">
        <v>77</v>
      </c>
      <c r="BK243" s="139">
        <f>ROUND(I243*H243,2)</f>
        <v>0</v>
      </c>
      <c r="BL243" s="3" t="s">
        <v>139</v>
      </c>
      <c r="BM243" s="138" t="s">
        <v>366</v>
      </c>
    </row>
    <row r="244" spans="2:65" s="18" customFormat="1" ht="19.5">
      <c r="B244" s="19"/>
      <c r="D244" s="140" t="s">
        <v>141</v>
      </c>
      <c r="F244" s="141" t="s">
        <v>367</v>
      </c>
      <c r="I244" s="142"/>
      <c r="L244" s="19"/>
      <c r="M244" s="143"/>
      <c r="T244" s="43"/>
      <c r="AT244" s="3" t="s">
        <v>141</v>
      </c>
      <c r="AU244" s="3" t="s">
        <v>79</v>
      </c>
    </row>
    <row r="245" spans="2:65" s="18" customFormat="1">
      <c r="B245" s="19"/>
      <c r="D245" s="144" t="s">
        <v>143</v>
      </c>
      <c r="F245" s="145" t="s">
        <v>368</v>
      </c>
      <c r="I245" s="142"/>
      <c r="L245" s="19"/>
      <c r="M245" s="143"/>
      <c r="T245" s="43"/>
      <c r="AT245" s="3" t="s">
        <v>143</v>
      </c>
      <c r="AU245" s="3" t="s">
        <v>79</v>
      </c>
    </row>
    <row r="246" spans="2:65" s="154" customFormat="1">
      <c r="B246" s="155"/>
      <c r="D246" s="140" t="s">
        <v>182</v>
      </c>
      <c r="E246" s="156" t="s">
        <v>19</v>
      </c>
      <c r="F246" s="157" t="s">
        <v>361</v>
      </c>
      <c r="H246" s="158">
        <v>1.2</v>
      </c>
      <c r="I246" s="159"/>
      <c r="L246" s="155"/>
      <c r="M246" s="160"/>
      <c r="T246" s="161"/>
      <c r="AT246" s="156" t="s">
        <v>182</v>
      </c>
      <c r="AU246" s="156" t="s">
        <v>79</v>
      </c>
      <c r="AV246" s="154" t="s">
        <v>79</v>
      </c>
      <c r="AW246" s="154" t="s">
        <v>31</v>
      </c>
      <c r="AX246" s="154" t="s">
        <v>69</v>
      </c>
      <c r="AY246" s="156" t="s">
        <v>133</v>
      </c>
    </row>
    <row r="247" spans="2:65" s="154" customFormat="1">
      <c r="B247" s="155"/>
      <c r="D247" s="140" t="s">
        <v>182</v>
      </c>
      <c r="E247" s="156" t="s">
        <v>19</v>
      </c>
      <c r="F247" s="157" t="s">
        <v>362</v>
      </c>
      <c r="H247" s="158">
        <v>0.7</v>
      </c>
      <c r="I247" s="159"/>
      <c r="L247" s="155"/>
      <c r="M247" s="160"/>
      <c r="T247" s="161"/>
      <c r="AT247" s="156" t="s">
        <v>182</v>
      </c>
      <c r="AU247" s="156" t="s">
        <v>79</v>
      </c>
      <c r="AV247" s="154" t="s">
        <v>79</v>
      </c>
      <c r="AW247" s="154" t="s">
        <v>31</v>
      </c>
      <c r="AX247" s="154" t="s">
        <v>69</v>
      </c>
      <c r="AY247" s="156" t="s">
        <v>133</v>
      </c>
    </row>
    <row r="248" spans="2:65" s="162" customFormat="1">
      <c r="B248" s="163"/>
      <c r="D248" s="140" t="s">
        <v>182</v>
      </c>
      <c r="E248" s="164" t="s">
        <v>19</v>
      </c>
      <c r="F248" s="165" t="s">
        <v>258</v>
      </c>
      <c r="H248" s="166">
        <v>1.9</v>
      </c>
      <c r="I248" s="167"/>
      <c r="L248" s="163"/>
      <c r="M248" s="168"/>
      <c r="T248" s="169"/>
      <c r="AT248" s="164" t="s">
        <v>182</v>
      </c>
      <c r="AU248" s="164" t="s">
        <v>79</v>
      </c>
      <c r="AV248" s="162" t="s">
        <v>139</v>
      </c>
      <c r="AW248" s="162" t="s">
        <v>31</v>
      </c>
      <c r="AX248" s="162" t="s">
        <v>77</v>
      </c>
      <c r="AY248" s="164" t="s">
        <v>133</v>
      </c>
    </row>
    <row r="249" spans="2:65" s="18" customFormat="1" ht="24.2" customHeight="1">
      <c r="B249" s="19"/>
      <c r="C249" s="170" t="s">
        <v>369</v>
      </c>
      <c r="D249" s="170" t="s">
        <v>308</v>
      </c>
      <c r="E249" s="171" t="s">
        <v>370</v>
      </c>
      <c r="F249" s="172" t="s">
        <v>371</v>
      </c>
      <c r="G249" s="173" t="s">
        <v>343</v>
      </c>
      <c r="H249" s="174">
        <v>1.9</v>
      </c>
      <c r="I249" s="175"/>
      <c r="J249" s="176">
        <f>ROUND(I249*H249,2)</f>
        <v>0</v>
      </c>
      <c r="K249" s="177"/>
      <c r="L249" s="178"/>
      <c r="M249" s="179" t="s">
        <v>19</v>
      </c>
      <c r="N249" s="180" t="s">
        <v>40</v>
      </c>
      <c r="P249" s="136">
        <f>O249*H249</f>
        <v>0</v>
      </c>
      <c r="Q249" s="136">
        <v>1</v>
      </c>
      <c r="R249" s="136">
        <f>Q249*H249</f>
        <v>1.9</v>
      </c>
      <c r="S249" s="136">
        <v>0</v>
      </c>
      <c r="T249" s="137">
        <f>S249*H249</f>
        <v>0</v>
      </c>
      <c r="AR249" s="138" t="s">
        <v>185</v>
      </c>
      <c r="AT249" s="138" t="s">
        <v>308</v>
      </c>
      <c r="AU249" s="138" t="s">
        <v>79</v>
      </c>
      <c r="AY249" s="3" t="s">
        <v>133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3" t="s">
        <v>77</v>
      </c>
      <c r="BK249" s="139">
        <f>ROUND(I249*H249,2)</f>
        <v>0</v>
      </c>
      <c r="BL249" s="3" t="s">
        <v>139</v>
      </c>
      <c r="BM249" s="138" t="s">
        <v>372</v>
      </c>
    </row>
    <row r="250" spans="2:65" s="18" customFormat="1">
      <c r="B250" s="19"/>
      <c r="D250" s="140" t="s">
        <v>141</v>
      </c>
      <c r="F250" s="141" t="s">
        <v>371</v>
      </c>
      <c r="I250" s="142"/>
      <c r="L250" s="19"/>
      <c r="M250" s="143"/>
      <c r="T250" s="43"/>
      <c r="AT250" s="3" t="s">
        <v>141</v>
      </c>
      <c r="AU250" s="3" t="s">
        <v>79</v>
      </c>
    </row>
    <row r="251" spans="2:65" s="154" customFormat="1">
      <c r="B251" s="155"/>
      <c r="D251" s="140" t="s">
        <v>182</v>
      </c>
      <c r="E251" s="156" t="s">
        <v>19</v>
      </c>
      <c r="F251" s="157" t="s">
        <v>373</v>
      </c>
      <c r="H251" s="158">
        <v>1.9</v>
      </c>
      <c r="I251" s="159"/>
      <c r="L251" s="155"/>
      <c r="M251" s="160"/>
      <c r="T251" s="161"/>
      <c r="AT251" s="156" t="s">
        <v>182</v>
      </c>
      <c r="AU251" s="156" t="s">
        <v>79</v>
      </c>
      <c r="AV251" s="154" t="s">
        <v>79</v>
      </c>
      <c r="AW251" s="154" t="s">
        <v>31</v>
      </c>
      <c r="AX251" s="154" t="s">
        <v>77</v>
      </c>
      <c r="AY251" s="156" t="s">
        <v>133</v>
      </c>
    </row>
    <row r="252" spans="2:65" s="18" customFormat="1" ht="24.2" customHeight="1">
      <c r="B252" s="19"/>
      <c r="C252" s="126" t="s">
        <v>374</v>
      </c>
      <c r="D252" s="126" t="s">
        <v>135</v>
      </c>
      <c r="E252" s="127" t="s">
        <v>375</v>
      </c>
      <c r="F252" s="128" t="s">
        <v>376</v>
      </c>
      <c r="G252" s="129" t="s">
        <v>343</v>
      </c>
      <c r="H252" s="130">
        <v>1.9</v>
      </c>
      <c r="I252" s="131"/>
      <c r="J252" s="132">
        <f>ROUND(I252*H252,2)</f>
        <v>0</v>
      </c>
      <c r="K252" s="133"/>
      <c r="L252" s="19"/>
      <c r="M252" s="134" t="s">
        <v>19</v>
      </c>
      <c r="N252" s="135" t="s">
        <v>40</v>
      </c>
      <c r="P252" s="136">
        <f>O252*H252</f>
        <v>0</v>
      </c>
      <c r="Q252" s="136">
        <v>7.2000000000000005E-4</v>
      </c>
      <c r="R252" s="136">
        <f>Q252*H252</f>
        <v>1.3680000000000001E-3</v>
      </c>
      <c r="S252" s="136">
        <v>0</v>
      </c>
      <c r="T252" s="137">
        <f>S252*H252</f>
        <v>0</v>
      </c>
      <c r="AR252" s="138" t="s">
        <v>139</v>
      </c>
      <c r="AT252" s="138" t="s">
        <v>135</v>
      </c>
      <c r="AU252" s="138" t="s">
        <v>79</v>
      </c>
      <c r="AY252" s="3" t="s">
        <v>133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3" t="s">
        <v>77</v>
      </c>
      <c r="BK252" s="139">
        <f>ROUND(I252*H252,2)</f>
        <v>0</v>
      </c>
      <c r="BL252" s="3" t="s">
        <v>139</v>
      </c>
      <c r="BM252" s="138" t="s">
        <v>377</v>
      </c>
    </row>
    <row r="253" spans="2:65" s="18" customFormat="1" ht="19.5">
      <c r="B253" s="19"/>
      <c r="D253" s="140" t="s">
        <v>141</v>
      </c>
      <c r="F253" s="141" t="s">
        <v>378</v>
      </c>
      <c r="I253" s="142"/>
      <c r="L253" s="19"/>
      <c r="M253" s="143"/>
      <c r="T253" s="43"/>
      <c r="AT253" s="3" t="s">
        <v>141</v>
      </c>
      <c r="AU253" s="3" t="s">
        <v>79</v>
      </c>
    </row>
    <row r="254" spans="2:65" s="18" customFormat="1">
      <c r="B254" s="19"/>
      <c r="D254" s="144" t="s">
        <v>143</v>
      </c>
      <c r="F254" s="145" t="s">
        <v>379</v>
      </c>
      <c r="I254" s="142"/>
      <c r="L254" s="19"/>
      <c r="M254" s="143"/>
      <c r="T254" s="43"/>
      <c r="AT254" s="3" t="s">
        <v>143</v>
      </c>
      <c r="AU254" s="3" t="s">
        <v>79</v>
      </c>
    </row>
    <row r="255" spans="2:65" s="154" customFormat="1">
      <c r="B255" s="155"/>
      <c r="D255" s="140" t="s">
        <v>182</v>
      </c>
      <c r="E255" s="156" t="s">
        <v>19</v>
      </c>
      <c r="F255" s="157" t="s">
        <v>361</v>
      </c>
      <c r="H255" s="158">
        <v>1.2</v>
      </c>
      <c r="I255" s="159"/>
      <c r="L255" s="155"/>
      <c r="M255" s="160"/>
      <c r="T255" s="161"/>
      <c r="AT255" s="156" t="s">
        <v>182</v>
      </c>
      <c r="AU255" s="156" t="s">
        <v>79</v>
      </c>
      <c r="AV255" s="154" t="s">
        <v>79</v>
      </c>
      <c r="AW255" s="154" t="s">
        <v>31</v>
      </c>
      <c r="AX255" s="154" t="s">
        <v>69</v>
      </c>
      <c r="AY255" s="156" t="s">
        <v>133</v>
      </c>
    </row>
    <row r="256" spans="2:65" s="154" customFormat="1">
      <c r="B256" s="155"/>
      <c r="D256" s="140" t="s">
        <v>182</v>
      </c>
      <c r="E256" s="156" t="s">
        <v>19</v>
      </c>
      <c r="F256" s="157" t="s">
        <v>362</v>
      </c>
      <c r="H256" s="158">
        <v>0.7</v>
      </c>
      <c r="I256" s="159"/>
      <c r="L256" s="155"/>
      <c r="M256" s="160"/>
      <c r="T256" s="161"/>
      <c r="AT256" s="156" t="s">
        <v>182</v>
      </c>
      <c r="AU256" s="156" t="s">
        <v>79</v>
      </c>
      <c r="AV256" s="154" t="s">
        <v>79</v>
      </c>
      <c r="AW256" s="154" t="s">
        <v>31</v>
      </c>
      <c r="AX256" s="154" t="s">
        <v>69</v>
      </c>
      <c r="AY256" s="156" t="s">
        <v>133</v>
      </c>
    </row>
    <row r="257" spans="2:65" s="162" customFormat="1">
      <c r="B257" s="163"/>
      <c r="D257" s="140" t="s">
        <v>182</v>
      </c>
      <c r="E257" s="164" t="s">
        <v>19</v>
      </c>
      <c r="F257" s="165" t="s">
        <v>258</v>
      </c>
      <c r="H257" s="166">
        <v>1.9</v>
      </c>
      <c r="I257" s="167"/>
      <c r="L257" s="163"/>
      <c r="M257" s="168"/>
      <c r="T257" s="169"/>
      <c r="AT257" s="164" t="s">
        <v>182</v>
      </c>
      <c r="AU257" s="164" t="s">
        <v>79</v>
      </c>
      <c r="AV257" s="162" t="s">
        <v>139</v>
      </c>
      <c r="AW257" s="162" t="s">
        <v>31</v>
      </c>
      <c r="AX257" s="162" t="s">
        <v>77</v>
      </c>
      <c r="AY257" s="164" t="s">
        <v>133</v>
      </c>
    </row>
    <row r="258" spans="2:65" s="18" customFormat="1" ht="37.9" customHeight="1">
      <c r="B258" s="19"/>
      <c r="C258" s="126" t="s">
        <v>380</v>
      </c>
      <c r="D258" s="126" t="s">
        <v>135</v>
      </c>
      <c r="E258" s="127" t="s">
        <v>381</v>
      </c>
      <c r="F258" s="128" t="s">
        <v>382</v>
      </c>
      <c r="G258" s="129" t="s">
        <v>262</v>
      </c>
      <c r="H258" s="130">
        <v>1639.7380000000001</v>
      </c>
      <c r="I258" s="131"/>
      <c r="J258" s="132">
        <f>ROUND(I258*H258,2)</f>
        <v>0</v>
      </c>
      <c r="K258" s="133"/>
      <c r="L258" s="19"/>
      <c r="M258" s="134" t="s">
        <v>19</v>
      </c>
      <c r="N258" s="135" t="s">
        <v>40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139</v>
      </c>
      <c r="AT258" s="138" t="s">
        <v>135</v>
      </c>
      <c r="AU258" s="138" t="s">
        <v>79</v>
      </c>
      <c r="AY258" s="3" t="s">
        <v>133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3" t="s">
        <v>77</v>
      </c>
      <c r="BK258" s="139">
        <f>ROUND(I258*H258,2)</f>
        <v>0</v>
      </c>
      <c r="BL258" s="3" t="s">
        <v>139</v>
      </c>
      <c r="BM258" s="138" t="s">
        <v>383</v>
      </c>
    </row>
    <row r="259" spans="2:65" s="18" customFormat="1" ht="39">
      <c r="B259" s="19"/>
      <c r="D259" s="140" t="s">
        <v>141</v>
      </c>
      <c r="F259" s="141" t="s">
        <v>384</v>
      </c>
      <c r="I259" s="142"/>
      <c r="L259" s="19"/>
      <c r="M259" s="143"/>
      <c r="T259" s="43"/>
      <c r="AT259" s="3" t="s">
        <v>141</v>
      </c>
      <c r="AU259" s="3" t="s">
        <v>79</v>
      </c>
    </row>
    <row r="260" spans="2:65" s="18" customFormat="1">
      <c r="B260" s="19"/>
      <c r="D260" s="144" t="s">
        <v>143</v>
      </c>
      <c r="F260" s="145" t="s">
        <v>385</v>
      </c>
      <c r="I260" s="142"/>
      <c r="L260" s="19"/>
      <c r="M260" s="143"/>
      <c r="T260" s="43"/>
      <c r="AT260" s="3" t="s">
        <v>143</v>
      </c>
      <c r="AU260" s="3" t="s">
        <v>79</v>
      </c>
    </row>
    <row r="261" spans="2:65" s="147" customFormat="1">
      <c r="B261" s="148"/>
      <c r="D261" s="140" t="s">
        <v>182</v>
      </c>
      <c r="E261" s="149" t="s">
        <v>19</v>
      </c>
      <c r="F261" s="150" t="s">
        <v>303</v>
      </c>
      <c r="H261" s="149" t="s">
        <v>19</v>
      </c>
      <c r="I261" s="151"/>
      <c r="L261" s="148"/>
      <c r="M261" s="152"/>
      <c r="T261" s="153"/>
      <c r="AT261" s="149" t="s">
        <v>182</v>
      </c>
      <c r="AU261" s="149" t="s">
        <v>79</v>
      </c>
      <c r="AV261" s="147" t="s">
        <v>77</v>
      </c>
      <c r="AW261" s="147" t="s">
        <v>31</v>
      </c>
      <c r="AX261" s="147" t="s">
        <v>69</v>
      </c>
      <c r="AY261" s="149" t="s">
        <v>133</v>
      </c>
    </row>
    <row r="262" spans="2:65" s="154" customFormat="1">
      <c r="B262" s="155"/>
      <c r="D262" s="140" t="s">
        <v>182</v>
      </c>
      <c r="E262" s="156" t="s">
        <v>19</v>
      </c>
      <c r="F262" s="157" t="s">
        <v>386</v>
      </c>
      <c r="H262" s="158">
        <v>934.92499999999995</v>
      </c>
      <c r="I262" s="159"/>
      <c r="L262" s="155"/>
      <c r="M262" s="160"/>
      <c r="T262" s="161"/>
      <c r="AT262" s="156" t="s">
        <v>182</v>
      </c>
      <c r="AU262" s="156" t="s">
        <v>79</v>
      </c>
      <c r="AV262" s="154" t="s">
        <v>79</v>
      </c>
      <c r="AW262" s="154" t="s">
        <v>31</v>
      </c>
      <c r="AX262" s="154" t="s">
        <v>69</v>
      </c>
      <c r="AY262" s="156" t="s">
        <v>133</v>
      </c>
    </row>
    <row r="263" spans="2:65" s="147" customFormat="1">
      <c r="B263" s="148"/>
      <c r="D263" s="140" t="s">
        <v>182</v>
      </c>
      <c r="E263" s="149" t="s">
        <v>19</v>
      </c>
      <c r="F263" s="150" t="s">
        <v>305</v>
      </c>
      <c r="H263" s="149" t="s">
        <v>19</v>
      </c>
      <c r="I263" s="151"/>
      <c r="L263" s="148"/>
      <c r="M263" s="152"/>
      <c r="T263" s="153"/>
      <c r="AT263" s="149" t="s">
        <v>182</v>
      </c>
      <c r="AU263" s="149" t="s">
        <v>79</v>
      </c>
      <c r="AV263" s="147" t="s">
        <v>77</v>
      </c>
      <c r="AW263" s="147" t="s">
        <v>31</v>
      </c>
      <c r="AX263" s="147" t="s">
        <v>69</v>
      </c>
      <c r="AY263" s="149" t="s">
        <v>133</v>
      </c>
    </row>
    <row r="264" spans="2:65" s="154" customFormat="1">
      <c r="B264" s="155"/>
      <c r="D264" s="140" t="s">
        <v>182</v>
      </c>
      <c r="E264" s="156" t="s">
        <v>19</v>
      </c>
      <c r="F264" s="157" t="s">
        <v>387</v>
      </c>
      <c r="H264" s="158">
        <v>704.81299999999999</v>
      </c>
      <c r="I264" s="159"/>
      <c r="L264" s="155"/>
      <c r="M264" s="160"/>
      <c r="T264" s="161"/>
      <c r="AT264" s="156" t="s">
        <v>182</v>
      </c>
      <c r="AU264" s="156" t="s">
        <v>79</v>
      </c>
      <c r="AV264" s="154" t="s">
        <v>79</v>
      </c>
      <c r="AW264" s="154" t="s">
        <v>31</v>
      </c>
      <c r="AX264" s="154" t="s">
        <v>69</v>
      </c>
      <c r="AY264" s="156" t="s">
        <v>133</v>
      </c>
    </row>
    <row r="265" spans="2:65" s="162" customFormat="1">
      <c r="B265" s="163"/>
      <c r="D265" s="140" t="s">
        <v>182</v>
      </c>
      <c r="E265" s="164" t="s">
        <v>19</v>
      </c>
      <c r="F265" s="165" t="s">
        <v>258</v>
      </c>
      <c r="H265" s="166">
        <v>1639.7380000000001</v>
      </c>
      <c r="I265" s="167"/>
      <c r="L265" s="163"/>
      <c r="M265" s="168"/>
      <c r="T265" s="169"/>
      <c r="AT265" s="164" t="s">
        <v>182</v>
      </c>
      <c r="AU265" s="164" t="s">
        <v>79</v>
      </c>
      <c r="AV265" s="162" t="s">
        <v>139</v>
      </c>
      <c r="AW265" s="162" t="s">
        <v>31</v>
      </c>
      <c r="AX265" s="162" t="s">
        <v>77</v>
      </c>
      <c r="AY265" s="164" t="s">
        <v>133</v>
      </c>
    </row>
    <row r="266" spans="2:65" s="18" customFormat="1" ht="37.9" customHeight="1">
      <c r="B266" s="19"/>
      <c r="C266" s="126" t="s">
        <v>388</v>
      </c>
      <c r="D266" s="126" t="s">
        <v>135</v>
      </c>
      <c r="E266" s="127" t="s">
        <v>389</v>
      </c>
      <c r="F266" s="128" t="s">
        <v>390</v>
      </c>
      <c r="G266" s="129" t="s">
        <v>262</v>
      </c>
      <c r="H266" s="130">
        <v>203.22399999999999</v>
      </c>
      <c r="I266" s="131"/>
      <c r="J266" s="132">
        <f>ROUND(I266*H266,2)</f>
        <v>0</v>
      </c>
      <c r="K266" s="133"/>
      <c r="L266" s="19"/>
      <c r="M266" s="134" t="s">
        <v>19</v>
      </c>
      <c r="N266" s="135" t="s">
        <v>40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139</v>
      </c>
      <c r="AT266" s="138" t="s">
        <v>135</v>
      </c>
      <c r="AU266" s="138" t="s">
        <v>79</v>
      </c>
      <c r="AY266" s="3" t="s">
        <v>133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3" t="s">
        <v>77</v>
      </c>
      <c r="BK266" s="139">
        <f>ROUND(I266*H266,2)</f>
        <v>0</v>
      </c>
      <c r="BL266" s="3" t="s">
        <v>139</v>
      </c>
      <c r="BM266" s="138" t="s">
        <v>391</v>
      </c>
    </row>
    <row r="267" spans="2:65" s="18" customFormat="1" ht="39">
      <c r="B267" s="19"/>
      <c r="D267" s="140" t="s">
        <v>141</v>
      </c>
      <c r="F267" s="141" t="s">
        <v>392</v>
      </c>
      <c r="I267" s="142"/>
      <c r="L267" s="19"/>
      <c r="M267" s="143"/>
      <c r="T267" s="43"/>
      <c r="AT267" s="3" t="s">
        <v>141</v>
      </c>
      <c r="AU267" s="3" t="s">
        <v>79</v>
      </c>
    </row>
    <row r="268" spans="2:65" s="18" customFormat="1">
      <c r="B268" s="19"/>
      <c r="D268" s="144" t="s">
        <v>143</v>
      </c>
      <c r="F268" s="145" t="s">
        <v>393</v>
      </c>
      <c r="I268" s="142"/>
      <c r="L268" s="19"/>
      <c r="M268" s="143"/>
      <c r="T268" s="43"/>
      <c r="AT268" s="3" t="s">
        <v>143</v>
      </c>
      <c r="AU268" s="3" t="s">
        <v>79</v>
      </c>
    </row>
    <row r="269" spans="2:65" s="154" customFormat="1">
      <c r="B269" s="155"/>
      <c r="D269" s="140" t="s">
        <v>182</v>
      </c>
      <c r="E269" s="156" t="s">
        <v>19</v>
      </c>
      <c r="F269" s="157" t="s">
        <v>394</v>
      </c>
      <c r="H269" s="158">
        <v>149.744</v>
      </c>
      <c r="I269" s="159"/>
      <c r="L269" s="155"/>
      <c r="M269" s="160"/>
      <c r="T269" s="161"/>
      <c r="AT269" s="156" t="s">
        <v>182</v>
      </c>
      <c r="AU269" s="156" t="s">
        <v>79</v>
      </c>
      <c r="AV269" s="154" t="s">
        <v>79</v>
      </c>
      <c r="AW269" s="154" t="s">
        <v>31</v>
      </c>
      <c r="AX269" s="154" t="s">
        <v>69</v>
      </c>
      <c r="AY269" s="156" t="s">
        <v>133</v>
      </c>
    </row>
    <row r="270" spans="2:65" s="154" customFormat="1">
      <c r="B270" s="155"/>
      <c r="D270" s="140" t="s">
        <v>182</v>
      </c>
      <c r="E270" s="156" t="s">
        <v>19</v>
      </c>
      <c r="F270" s="157" t="s">
        <v>395</v>
      </c>
      <c r="H270" s="158">
        <v>21.391999999999999</v>
      </c>
      <c r="I270" s="159"/>
      <c r="L270" s="155"/>
      <c r="M270" s="160"/>
      <c r="T270" s="161"/>
      <c r="AT270" s="156" t="s">
        <v>182</v>
      </c>
      <c r="AU270" s="156" t="s">
        <v>79</v>
      </c>
      <c r="AV270" s="154" t="s">
        <v>79</v>
      </c>
      <c r="AW270" s="154" t="s">
        <v>31</v>
      </c>
      <c r="AX270" s="154" t="s">
        <v>69</v>
      </c>
      <c r="AY270" s="156" t="s">
        <v>133</v>
      </c>
    </row>
    <row r="271" spans="2:65" s="154" customFormat="1">
      <c r="B271" s="155"/>
      <c r="D271" s="140" t="s">
        <v>182</v>
      </c>
      <c r="E271" s="156" t="s">
        <v>19</v>
      </c>
      <c r="F271" s="157" t="s">
        <v>396</v>
      </c>
      <c r="H271" s="158">
        <v>32.088000000000001</v>
      </c>
      <c r="I271" s="159"/>
      <c r="L271" s="155"/>
      <c r="M271" s="160"/>
      <c r="T271" s="161"/>
      <c r="AT271" s="156" t="s">
        <v>182</v>
      </c>
      <c r="AU271" s="156" t="s">
        <v>79</v>
      </c>
      <c r="AV271" s="154" t="s">
        <v>79</v>
      </c>
      <c r="AW271" s="154" t="s">
        <v>31</v>
      </c>
      <c r="AX271" s="154" t="s">
        <v>69</v>
      </c>
      <c r="AY271" s="156" t="s">
        <v>133</v>
      </c>
    </row>
    <row r="272" spans="2:65" s="162" customFormat="1">
      <c r="B272" s="163"/>
      <c r="D272" s="140" t="s">
        <v>182</v>
      </c>
      <c r="E272" s="164" t="s">
        <v>19</v>
      </c>
      <c r="F272" s="165" t="s">
        <v>258</v>
      </c>
      <c r="H272" s="166">
        <v>203.22399999999999</v>
      </c>
      <c r="I272" s="167"/>
      <c r="L272" s="163"/>
      <c r="M272" s="168"/>
      <c r="T272" s="169"/>
      <c r="AT272" s="164" t="s">
        <v>182</v>
      </c>
      <c r="AU272" s="164" t="s">
        <v>79</v>
      </c>
      <c r="AV272" s="162" t="s">
        <v>139</v>
      </c>
      <c r="AW272" s="162" t="s">
        <v>31</v>
      </c>
      <c r="AX272" s="162" t="s">
        <v>77</v>
      </c>
      <c r="AY272" s="164" t="s">
        <v>133</v>
      </c>
    </row>
    <row r="273" spans="2:65" s="18" customFormat="1" ht="37.9" customHeight="1">
      <c r="B273" s="19"/>
      <c r="C273" s="126" t="s">
        <v>397</v>
      </c>
      <c r="D273" s="126" t="s">
        <v>135</v>
      </c>
      <c r="E273" s="127" t="s">
        <v>398</v>
      </c>
      <c r="F273" s="128" t="s">
        <v>399</v>
      </c>
      <c r="G273" s="129" t="s">
        <v>262</v>
      </c>
      <c r="H273" s="130">
        <v>304.83600000000001</v>
      </c>
      <c r="I273" s="131"/>
      <c r="J273" s="132">
        <f>ROUND(I273*H273,2)</f>
        <v>0</v>
      </c>
      <c r="K273" s="133"/>
      <c r="L273" s="19"/>
      <c r="M273" s="134" t="s">
        <v>19</v>
      </c>
      <c r="N273" s="135" t="s">
        <v>40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139</v>
      </c>
      <c r="AT273" s="138" t="s">
        <v>135</v>
      </c>
      <c r="AU273" s="138" t="s">
        <v>79</v>
      </c>
      <c r="AY273" s="3" t="s">
        <v>133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3" t="s">
        <v>77</v>
      </c>
      <c r="BK273" s="139">
        <f>ROUND(I273*H273,2)</f>
        <v>0</v>
      </c>
      <c r="BL273" s="3" t="s">
        <v>139</v>
      </c>
      <c r="BM273" s="138" t="s">
        <v>400</v>
      </c>
    </row>
    <row r="274" spans="2:65" s="18" customFormat="1" ht="39">
      <c r="B274" s="19"/>
      <c r="D274" s="140" t="s">
        <v>141</v>
      </c>
      <c r="F274" s="141" t="s">
        <v>401</v>
      </c>
      <c r="I274" s="142"/>
      <c r="L274" s="19"/>
      <c r="M274" s="143"/>
      <c r="T274" s="43"/>
      <c r="AT274" s="3" t="s">
        <v>141</v>
      </c>
      <c r="AU274" s="3" t="s">
        <v>79</v>
      </c>
    </row>
    <row r="275" spans="2:65" s="18" customFormat="1">
      <c r="B275" s="19"/>
      <c r="D275" s="144" t="s">
        <v>143</v>
      </c>
      <c r="F275" s="145" t="s">
        <v>402</v>
      </c>
      <c r="I275" s="142"/>
      <c r="L275" s="19"/>
      <c r="M275" s="143"/>
      <c r="T275" s="43"/>
      <c r="AT275" s="3" t="s">
        <v>143</v>
      </c>
      <c r="AU275" s="3" t="s">
        <v>79</v>
      </c>
    </row>
    <row r="276" spans="2:65" s="154" customFormat="1">
      <c r="B276" s="155"/>
      <c r="D276" s="140" t="s">
        <v>182</v>
      </c>
      <c r="E276" s="156" t="s">
        <v>19</v>
      </c>
      <c r="F276" s="157" t="s">
        <v>403</v>
      </c>
      <c r="H276" s="158">
        <v>224.61600000000001</v>
      </c>
      <c r="I276" s="159"/>
      <c r="L276" s="155"/>
      <c r="M276" s="160"/>
      <c r="T276" s="161"/>
      <c r="AT276" s="156" t="s">
        <v>182</v>
      </c>
      <c r="AU276" s="156" t="s">
        <v>79</v>
      </c>
      <c r="AV276" s="154" t="s">
        <v>79</v>
      </c>
      <c r="AW276" s="154" t="s">
        <v>31</v>
      </c>
      <c r="AX276" s="154" t="s">
        <v>69</v>
      </c>
      <c r="AY276" s="156" t="s">
        <v>133</v>
      </c>
    </row>
    <row r="277" spans="2:65" s="154" customFormat="1">
      <c r="B277" s="155"/>
      <c r="D277" s="140" t="s">
        <v>182</v>
      </c>
      <c r="E277" s="156" t="s">
        <v>19</v>
      </c>
      <c r="F277" s="157" t="s">
        <v>404</v>
      </c>
      <c r="H277" s="158">
        <v>32.088000000000001</v>
      </c>
      <c r="I277" s="159"/>
      <c r="L277" s="155"/>
      <c r="M277" s="160"/>
      <c r="T277" s="161"/>
      <c r="AT277" s="156" t="s">
        <v>182</v>
      </c>
      <c r="AU277" s="156" t="s">
        <v>79</v>
      </c>
      <c r="AV277" s="154" t="s">
        <v>79</v>
      </c>
      <c r="AW277" s="154" t="s">
        <v>31</v>
      </c>
      <c r="AX277" s="154" t="s">
        <v>69</v>
      </c>
      <c r="AY277" s="156" t="s">
        <v>133</v>
      </c>
    </row>
    <row r="278" spans="2:65" s="154" customFormat="1">
      <c r="B278" s="155"/>
      <c r="D278" s="140" t="s">
        <v>182</v>
      </c>
      <c r="E278" s="156" t="s">
        <v>19</v>
      </c>
      <c r="F278" s="157" t="s">
        <v>405</v>
      </c>
      <c r="H278" s="158">
        <v>48.131999999999998</v>
      </c>
      <c r="I278" s="159"/>
      <c r="L278" s="155"/>
      <c r="M278" s="160"/>
      <c r="T278" s="161"/>
      <c r="AT278" s="156" t="s">
        <v>182</v>
      </c>
      <c r="AU278" s="156" t="s">
        <v>79</v>
      </c>
      <c r="AV278" s="154" t="s">
        <v>79</v>
      </c>
      <c r="AW278" s="154" t="s">
        <v>31</v>
      </c>
      <c r="AX278" s="154" t="s">
        <v>69</v>
      </c>
      <c r="AY278" s="156" t="s">
        <v>133</v>
      </c>
    </row>
    <row r="279" spans="2:65" s="162" customFormat="1">
      <c r="B279" s="163"/>
      <c r="D279" s="140" t="s">
        <v>182</v>
      </c>
      <c r="E279" s="164" t="s">
        <v>92</v>
      </c>
      <c r="F279" s="165" t="s">
        <v>258</v>
      </c>
      <c r="H279" s="166">
        <v>304.83600000000001</v>
      </c>
      <c r="I279" s="167"/>
      <c r="L279" s="163"/>
      <c r="M279" s="168"/>
      <c r="T279" s="169"/>
      <c r="AT279" s="164" t="s">
        <v>182</v>
      </c>
      <c r="AU279" s="164" t="s">
        <v>79</v>
      </c>
      <c r="AV279" s="162" t="s">
        <v>139</v>
      </c>
      <c r="AW279" s="162" t="s">
        <v>31</v>
      </c>
      <c r="AX279" s="162" t="s">
        <v>77</v>
      </c>
      <c r="AY279" s="164" t="s">
        <v>133</v>
      </c>
    </row>
    <row r="280" spans="2:65" s="18" customFormat="1" ht="37.9" customHeight="1">
      <c r="B280" s="19"/>
      <c r="C280" s="126" t="s">
        <v>406</v>
      </c>
      <c r="D280" s="126" t="s">
        <v>135</v>
      </c>
      <c r="E280" s="127" t="s">
        <v>407</v>
      </c>
      <c r="F280" s="128" t="s">
        <v>408</v>
      </c>
      <c r="G280" s="129" t="s">
        <v>262</v>
      </c>
      <c r="H280" s="130">
        <v>609.67200000000003</v>
      </c>
      <c r="I280" s="131"/>
      <c r="J280" s="132">
        <f>ROUND(I280*H280,2)</f>
        <v>0</v>
      </c>
      <c r="K280" s="133"/>
      <c r="L280" s="19"/>
      <c r="M280" s="134" t="s">
        <v>19</v>
      </c>
      <c r="N280" s="135" t="s">
        <v>40</v>
      </c>
      <c r="P280" s="136">
        <f>O280*H280</f>
        <v>0</v>
      </c>
      <c r="Q280" s="136">
        <v>0</v>
      </c>
      <c r="R280" s="136">
        <f>Q280*H280</f>
        <v>0</v>
      </c>
      <c r="S280" s="136">
        <v>0</v>
      </c>
      <c r="T280" s="137">
        <f>S280*H280</f>
        <v>0</v>
      </c>
      <c r="AR280" s="138" t="s">
        <v>139</v>
      </c>
      <c r="AT280" s="138" t="s">
        <v>135</v>
      </c>
      <c r="AU280" s="138" t="s">
        <v>79</v>
      </c>
      <c r="AY280" s="3" t="s">
        <v>133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3" t="s">
        <v>77</v>
      </c>
      <c r="BK280" s="139">
        <f>ROUND(I280*H280,2)</f>
        <v>0</v>
      </c>
      <c r="BL280" s="3" t="s">
        <v>139</v>
      </c>
      <c r="BM280" s="138" t="s">
        <v>409</v>
      </c>
    </row>
    <row r="281" spans="2:65" s="18" customFormat="1" ht="39">
      <c r="B281" s="19"/>
      <c r="D281" s="140" t="s">
        <v>141</v>
      </c>
      <c r="F281" s="141" t="s">
        <v>410</v>
      </c>
      <c r="I281" s="142"/>
      <c r="L281" s="19"/>
      <c r="M281" s="143"/>
      <c r="T281" s="43"/>
      <c r="AT281" s="3" t="s">
        <v>141</v>
      </c>
      <c r="AU281" s="3" t="s">
        <v>79</v>
      </c>
    </row>
    <row r="282" spans="2:65" s="18" customFormat="1">
      <c r="B282" s="19"/>
      <c r="D282" s="144" t="s">
        <v>143</v>
      </c>
      <c r="F282" s="145" t="s">
        <v>411</v>
      </c>
      <c r="I282" s="142"/>
      <c r="L282" s="19"/>
      <c r="M282" s="143"/>
      <c r="T282" s="43"/>
      <c r="AT282" s="3" t="s">
        <v>143</v>
      </c>
      <c r="AU282" s="3" t="s">
        <v>79</v>
      </c>
    </row>
    <row r="283" spans="2:65" s="154" customFormat="1">
      <c r="B283" s="155"/>
      <c r="D283" s="140" t="s">
        <v>182</v>
      </c>
      <c r="E283" s="156" t="s">
        <v>19</v>
      </c>
      <c r="F283" s="157" t="s">
        <v>412</v>
      </c>
      <c r="H283" s="158">
        <v>609.67200000000003</v>
      </c>
      <c r="I283" s="159"/>
      <c r="L283" s="155"/>
      <c r="M283" s="160"/>
      <c r="T283" s="161"/>
      <c r="AT283" s="156" t="s">
        <v>182</v>
      </c>
      <c r="AU283" s="156" t="s">
        <v>79</v>
      </c>
      <c r="AV283" s="154" t="s">
        <v>79</v>
      </c>
      <c r="AW283" s="154" t="s">
        <v>31</v>
      </c>
      <c r="AX283" s="154" t="s">
        <v>77</v>
      </c>
      <c r="AY283" s="156" t="s">
        <v>133</v>
      </c>
    </row>
    <row r="284" spans="2:65" s="18" customFormat="1" ht="37.9" customHeight="1">
      <c r="B284" s="19"/>
      <c r="C284" s="126" t="s">
        <v>413</v>
      </c>
      <c r="D284" s="126" t="s">
        <v>135</v>
      </c>
      <c r="E284" s="127" t="s">
        <v>414</v>
      </c>
      <c r="F284" s="128" t="s">
        <v>415</v>
      </c>
      <c r="G284" s="129" t="s">
        <v>262</v>
      </c>
      <c r="H284" s="130">
        <v>914.50800000000004</v>
      </c>
      <c r="I284" s="131"/>
      <c r="J284" s="132">
        <f>ROUND(I284*H284,2)</f>
        <v>0</v>
      </c>
      <c r="K284" s="133"/>
      <c r="L284" s="19"/>
      <c r="M284" s="134" t="s">
        <v>19</v>
      </c>
      <c r="N284" s="135" t="s">
        <v>40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139</v>
      </c>
      <c r="AT284" s="138" t="s">
        <v>135</v>
      </c>
      <c r="AU284" s="138" t="s">
        <v>79</v>
      </c>
      <c r="AY284" s="3" t="s">
        <v>133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3" t="s">
        <v>77</v>
      </c>
      <c r="BK284" s="139">
        <f>ROUND(I284*H284,2)</f>
        <v>0</v>
      </c>
      <c r="BL284" s="3" t="s">
        <v>139</v>
      </c>
      <c r="BM284" s="138" t="s">
        <v>416</v>
      </c>
    </row>
    <row r="285" spans="2:65" s="18" customFormat="1" ht="39">
      <c r="B285" s="19"/>
      <c r="D285" s="140" t="s">
        <v>141</v>
      </c>
      <c r="F285" s="141" t="s">
        <v>417</v>
      </c>
      <c r="I285" s="142"/>
      <c r="L285" s="19"/>
      <c r="M285" s="143"/>
      <c r="T285" s="43"/>
      <c r="AT285" s="3" t="s">
        <v>141</v>
      </c>
      <c r="AU285" s="3" t="s">
        <v>79</v>
      </c>
    </row>
    <row r="286" spans="2:65" s="18" customFormat="1">
      <c r="B286" s="19"/>
      <c r="D286" s="144" t="s">
        <v>143</v>
      </c>
      <c r="F286" s="145" t="s">
        <v>418</v>
      </c>
      <c r="I286" s="142"/>
      <c r="L286" s="19"/>
      <c r="M286" s="143"/>
      <c r="T286" s="43"/>
      <c r="AT286" s="3" t="s">
        <v>143</v>
      </c>
      <c r="AU286" s="3" t="s">
        <v>79</v>
      </c>
    </row>
    <row r="287" spans="2:65" s="154" customFormat="1">
      <c r="B287" s="155"/>
      <c r="D287" s="140" t="s">
        <v>182</v>
      </c>
      <c r="E287" s="156" t="s">
        <v>19</v>
      </c>
      <c r="F287" s="157" t="s">
        <v>419</v>
      </c>
      <c r="H287" s="158">
        <v>914.50800000000004</v>
      </c>
      <c r="I287" s="159"/>
      <c r="L287" s="155"/>
      <c r="M287" s="160"/>
      <c r="T287" s="161"/>
      <c r="AT287" s="156" t="s">
        <v>182</v>
      </c>
      <c r="AU287" s="156" t="s">
        <v>79</v>
      </c>
      <c r="AV287" s="154" t="s">
        <v>79</v>
      </c>
      <c r="AW287" s="154" t="s">
        <v>31</v>
      </c>
      <c r="AX287" s="154" t="s">
        <v>77</v>
      </c>
      <c r="AY287" s="156" t="s">
        <v>133</v>
      </c>
    </row>
    <row r="288" spans="2:65" s="18" customFormat="1" ht="24.2" customHeight="1">
      <c r="B288" s="19"/>
      <c r="C288" s="126" t="s">
        <v>420</v>
      </c>
      <c r="D288" s="126" t="s">
        <v>135</v>
      </c>
      <c r="E288" s="127" t="s">
        <v>421</v>
      </c>
      <c r="F288" s="128" t="s">
        <v>422</v>
      </c>
      <c r="G288" s="129" t="s">
        <v>262</v>
      </c>
      <c r="H288" s="130">
        <v>544.6</v>
      </c>
      <c r="I288" s="131"/>
      <c r="J288" s="132">
        <f>ROUND(I288*H288,2)</f>
        <v>0</v>
      </c>
      <c r="K288" s="133"/>
      <c r="L288" s="19"/>
      <c r="M288" s="134" t="s">
        <v>19</v>
      </c>
      <c r="N288" s="135" t="s">
        <v>40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139</v>
      </c>
      <c r="AT288" s="138" t="s">
        <v>135</v>
      </c>
      <c r="AU288" s="138" t="s">
        <v>79</v>
      </c>
      <c r="AY288" s="3" t="s">
        <v>133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3" t="s">
        <v>77</v>
      </c>
      <c r="BK288" s="139">
        <f>ROUND(I288*H288,2)</f>
        <v>0</v>
      </c>
      <c r="BL288" s="3" t="s">
        <v>139</v>
      </c>
      <c r="BM288" s="138" t="s">
        <v>423</v>
      </c>
    </row>
    <row r="289" spans="2:65" s="18" customFormat="1" ht="29.25">
      <c r="B289" s="19"/>
      <c r="D289" s="140" t="s">
        <v>141</v>
      </c>
      <c r="F289" s="141" t="s">
        <v>424</v>
      </c>
      <c r="I289" s="142"/>
      <c r="L289" s="19"/>
      <c r="M289" s="143"/>
      <c r="T289" s="43"/>
      <c r="AT289" s="3" t="s">
        <v>141</v>
      </c>
      <c r="AU289" s="3" t="s">
        <v>79</v>
      </c>
    </row>
    <row r="290" spans="2:65" s="18" customFormat="1">
      <c r="B290" s="19"/>
      <c r="D290" s="144" t="s">
        <v>143</v>
      </c>
      <c r="F290" s="145" t="s">
        <v>425</v>
      </c>
      <c r="I290" s="142"/>
      <c r="L290" s="19"/>
      <c r="M290" s="143"/>
      <c r="T290" s="43"/>
      <c r="AT290" s="3" t="s">
        <v>143</v>
      </c>
      <c r="AU290" s="3" t="s">
        <v>79</v>
      </c>
    </row>
    <row r="291" spans="2:65" s="147" customFormat="1">
      <c r="B291" s="148"/>
      <c r="D291" s="140" t="s">
        <v>182</v>
      </c>
      <c r="E291" s="149" t="s">
        <v>19</v>
      </c>
      <c r="F291" s="150" t="s">
        <v>426</v>
      </c>
      <c r="H291" s="149" t="s">
        <v>19</v>
      </c>
      <c r="I291" s="151"/>
      <c r="L291" s="148"/>
      <c r="M291" s="152"/>
      <c r="T291" s="153"/>
      <c r="AT291" s="149" t="s">
        <v>182</v>
      </c>
      <c r="AU291" s="149" t="s">
        <v>79</v>
      </c>
      <c r="AV291" s="147" t="s">
        <v>77</v>
      </c>
      <c r="AW291" s="147" t="s">
        <v>31</v>
      </c>
      <c r="AX291" s="147" t="s">
        <v>69</v>
      </c>
      <c r="AY291" s="149" t="s">
        <v>133</v>
      </c>
    </row>
    <row r="292" spans="2:65" s="154" customFormat="1">
      <c r="B292" s="155"/>
      <c r="D292" s="140" t="s">
        <v>182</v>
      </c>
      <c r="E292" s="156" t="s">
        <v>19</v>
      </c>
      <c r="F292" s="157" t="s">
        <v>304</v>
      </c>
      <c r="H292" s="158">
        <v>544.6</v>
      </c>
      <c r="I292" s="159"/>
      <c r="L292" s="155"/>
      <c r="M292" s="160"/>
      <c r="T292" s="161"/>
      <c r="AT292" s="156" t="s">
        <v>182</v>
      </c>
      <c r="AU292" s="156" t="s">
        <v>79</v>
      </c>
      <c r="AV292" s="154" t="s">
        <v>79</v>
      </c>
      <c r="AW292" s="154" t="s">
        <v>31</v>
      </c>
      <c r="AX292" s="154" t="s">
        <v>77</v>
      </c>
      <c r="AY292" s="156" t="s">
        <v>133</v>
      </c>
    </row>
    <row r="293" spans="2:65" s="18" customFormat="1" ht="24.2" customHeight="1">
      <c r="B293" s="19"/>
      <c r="C293" s="126" t="s">
        <v>427</v>
      </c>
      <c r="D293" s="126" t="s">
        <v>135</v>
      </c>
      <c r="E293" s="127" t="s">
        <v>428</v>
      </c>
      <c r="F293" s="128" t="s">
        <v>429</v>
      </c>
      <c r="G293" s="129" t="s">
        <v>262</v>
      </c>
      <c r="H293" s="130">
        <v>934.92499999999995</v>
      </c>
      <c r="I293" s="131"/>
      <c r="J293" s="132">
        <f>ROUND(I293*H293,2)</f>
        <v>0</v>
      </c>
      <c r="K293" s="133"/>
      <c r="L293" s="19"/>
      <c r="M293" s="134" t="s">
        <v>19</v>
      </c>
      <c r="N293" s="135" t="s">
        <v>40</v>
      </c>
      <c r="P293" s="136">
        <f>O293*H293</f>
        <v>0</v>
      </c>
      <c r="Q293" s="136">
        <v>0</v>
      </c>
      <c r="R293" s="136">
        <f>Q293*H293</f>
        <v>0</v>
      </c>
      <c r="S293" s="136">
        <v>0</v>
      </c>
      <c r="T293" s="137">
        <f>S293*H293</f>
        <v>0</v>
      </c>
      <c r="AR293" s="138" t="s">
        <v>139</v>
      </c>
      <c r="AT293" s="138" t="s">
        <v>135</v>
      </c>
      <c r="AU293" s="138" t="s">
        <v>79</v>
      </c>
      <c r="AY293" s="3" t="s">
        <v>133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3" t="s">
        <v>77</v>
      </c>
      <c r="BK293" s="139">
        <f>ROUND(I293*H293,2)</f>
        <v>0</v>
      </c>
      <c r="BL293" s="3" t="s">
        <v>139</v>
      </c>
      <c r="BM293" s="138" t="s">
        <v>430</v>
      </c>
    </row>
    <row r="294" spans="2:65" s="18" customFormat="1" ht="29.25">
      <c r="B294" s="19"/>
      <c r="D294" s="140" t="s">
        <v>141</v>
      </c>
      <c r="F294" s="141" t="s">
        <v>431</v>
      </c>
      <c r="I294" s="142"/>
      <c r="L294" s="19"/>
      <c r="M294" s="143"/>
      <c r="T294" s="43"/>
      <c r="AT294" s="3" t="s">
        <v>141</v>
      </c>
      <c r="AU294" s="3" t="s">
        <v>79</v>
      </c>
    </row>
    <row r="295" spans="2:65" s="18" customFormat="1">
      <c r="B295" s="19"/>
      <c r="D295" s="144" t="s">
        <v>143</v>
      </c>
      <c r="F295" s="145" t="s">
        <v>432</v>
      </c>
      <c r="I295" s="142"/>
      <c r="L295" s="19"/>
      <c r="M295" s="143"/>
      <c r="T295" s="43"/>
      <c r="AT295" s="3" t="s">
        <v>143</v>
      </c>
      <c r="AU295" s="3" t="s">
        <v>79</v>
      </c>
    </row>
    <row r="296" spans="2:65" s="147" customFormat="1">
      <c r="B296" s="148"/>
      <c r="D296" s="140" t="s">
        <v>182</v>
      </c>
      <c r="E296" s="149" t="s">
        <v>19</v>
      </c>
      <c r="F296" s="150" t="s">
        <v>426</v>
      </c>
      <c r="H296" s="149" t="s">
        <v>19</v>
      </c>
      <c r="I296" s="151"/>
      <c r="L296" s="148"/>
      <c r="M296" s="152"/>
      <c r="T296" s="153"/>
      <c r="AT296" s="149" t="s">
        <v>182</v>
      </c>
      <c r="AU296" s="149" t="s">
        <v>79</v>
      </c>
      <c r="AV296" s="147" t="s">
        <v>77</v>
      </c>
      <c r="AW296" s="147" t="s">
        <v>31</v>
      </c>
      <c r="AX296" s="147" t="s">
        <v>69</v>
      </c>
      <c r="AY296" s="149" t="s">
        <v>133</v>
      </c>
    </row>
    <row r="297" spans="2:65" s="154" customFormat="1">
      <c r="B297" s="155"/>
      <c r="D297" s="140" t="s">
        <v>182</v>
      </c>
      <c r="E297" s="156" t="s">
        <v>19</v>
      </c>
      <c r="F297" s="157" t="s">
        <v>386</v>
      </c>
      <c r="H297" s="158">
        <v>934.92499999999995</v>
      </c>
      <c r="I297" s="159"/>
      <c r="L297" s="155"/>
      <c r="M297" s="160"/>
      <c r="T297" s="161"/>
      <c r="AT297" s="156" t="s">
        <v>182</v>
      </c>
      <c r="AU297" s="156" t="s">
        <v>79</v>
      </c>
      <c r="AV297" s="154" t="s">
        <v>79</v>
      </c>
      <c r="AW297" s="154" t="s">
        <v>31</v>
      </c>
      <c r="AX297" s="154" t="s">
        <v>77</v>
      </c>
      <c r="AY297" s="156" t="s">
        <v>133</v>
      </c>
    </row>
    <row r="298" spans="2:65" s="18" customFormat="1" ht="24.2" customHeight="1">
      <c r="B298" s="19"/>
      <c r="C298" s="126" t="s">
        <v>433</v>
      </c>
      <c r="D298" s="126" t="s">
        <v>135</v>
      </c>
      <c r="E298" s="127" t="s">
        <v>434</v>
      </c>
      <c r="F298" s="128" t="s">
        <v>435</v>
      </c>
      <c r="G298" s="129" t="s">
        <v>178</v>
      </c>
      <c r="H298" s="130">
        <v>1175.75</v>
      </c>
      <c r="I298" s="131"/>
      <c r="J298" s="132">
        <f>ROUND(I298*H298,2)</f>
        <v>0</v>
      </c>
      <c r="K298" s="133"/>
      <c r="L298" s="19"/>
      <c r="M298" s="134" t="s">
        <v>19</v>
      </c>
      <c r="N298" s="135" t="s">
        <v>40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139</v>
      </c>
      <c r="AT298" s="138" t="s">
        <v>135</v>
      </c>
      <c r="AU298" s="138" t="s">
        <v>79</v>
      </c>
      <c r="AY298" s="3" t="s">
        <v>133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3" t="s">
        <v>77</v>
      </c>
      <c r="BK298" s="139">
        <f>ROUND(I298*H298,2)</f>
        <v>0</v>
      </c>
      <c r="BL298" s="3" t="s">
        <v>139</v>
      </c>
      <c r="BM298" s="138" t="s">
        <v>436</v>
      </c>
    </row>
    <row r="299" spans="2:65" s="18" customFormat="1" ht="19.5">
      <c r="B299" s="19"/>
      <c r="D299" s="140" t="s">
        <v>141</v>
      </c>
      <c r="F299" s="141" t="s">
        <v>437</v>
      </c>
      <c r="I299" s="142"/>
      <c r="L299" s="19"/>
      <c r="M299" s="143"/>
      <c r="T299" s="43"/>
      <c r="AT299" s="3" t="s">
        <v>141</v>
      </c>
      <c r="AU299" s="3" t="s">
        <v>79</v>
      </c>
    </row>
    <row r="300" spans="2:65" s="18" customFormat="1">
      <c r="B300" s="19"/>
      <c r="D300" s="144" t="s">
        <v>143</v>
      </c>
      <c r="F300" s="145" t="s">
        <v>438</v>
      </c>
      <c r="I300" s="142"/>
      <c r="L300" s="19"/>
      <c r="M300" s="143"/>
      <c r="T300" s="43"/>
      <c r="AT300" s="3" t="s">
        <v>143</v>
      </c>
      <c r="AU300" s="3" t="s">
        <v>79</v>
      </c>
    </row>
    <row r="301" spans="2:65" s="154" customFormat="1">
      <c r="B301" s="155"/>
      <c r="D301" s="140" t="s">
        <v>182</v>
      </c>
      <c r="E301" s="156" t="s">
        <v>19</v>
      </c>
      <c r="F301" s="157" t="s">
        <v>94</v>
      </c>
      <c r="H301" s="158">
        <v>1175.75</v>
      </c>
      <c r="I301" s="159"/>
      <c r="L301" s="155"/>
      <c r="M301" s="160"/>
      <c r="T301" s="161"/>
      <c r="AT301" s="156" t="s">
        <v>182</v>
      </c>
      <c r="AU301" s="156" t="s">
        <v>79</v>
      </c>
      <c r="AV301" s="154" t="s">
        <v>79</v>
      </c>
      <c r="AW301" s="154" t="s">
        <v>31</v>
      </c>
      <c r="AX301" s="154" t="s">
        <v>77</v>
      </c>
      <c r="AY301" s="156" t="s">
        <v>133</v>
      </c>
    </row>
    <row r="302" spans="2:65" s="18" customFormat="1" ht="33" customHeight="1">
      <c r="B302" s="19"/>
      <c r="C302" s="126" t="s">
        <v>439</v>
      </c>
      <c r="D302" s="126" t="s">
        <v>135</v>
      </c>
      <c r="E302" s="127" t="s">
        <v>440</v>
      </c>
      <c r="F302" s="128" t="s">
        <v>441</v>
      </c>
      <c r="G302" s="129" t="s">
        <v>343</v>
      </c>
      <c r="H302" s="130">
        <v>548.70500000000004</v>
      </c>
      <c r="I302" s="131"/>
      <c r="J302" s="132">
        <f>ROUND(I302*H302,2)</f>
        <v>0</v>
      </c>
      <c r="K302" s="133"/>
      <c r="L302" s="19"/>
      <c r="M302" s="134" t="s">
        <v>19</v>
      </c>
      <c r="N302" s="135" t="s">
        <v>40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139</v>
      </c>
      <c r="AT302" s="138" t="s">
        <v>135</v>
      </c>
      <c r="AU302" s="138" t="s">
        <v>79</v>
      </c>
      <c r="AY302" s="3" t="s">
        <v>133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3" t="s">
        <v>77</v>
      </c>
      <c r="BK302" s="139">
        <f>ROUND(I302*H302,2)</f>
        <v>0</v>
      </c>
      <c r="BL302" s="3" t="s">
        <v>139</v>
      </c>
      <c r="BM302" s="138" t="s">
        <v>442</v>
      </c>
    </row>
    <row r="303" spans="2:65" s="18" customFormat="1" ht="29.25">
      <c r="B303" s="19"/>
      <c r="D303" s="140" t="s">
        <v>141</v>
      </c>
      <c r="F303" s="141" t="s">
        <v>443</v>
      </c>
      <c r="I303" s="142"/>
      <c r="L303" s="19"/>
      <c r="M303" s="143"/>
      <c r="T303" s="43"/>
      <c r="AT303" s="3" t="s">
        <v>141</v>
      </c>
      <c r="AU303" s="3" t="s">
        <v>79</v>
      </c>
    </row>
    <row r="304" spans="2:65" s="18" customFormat="1">
      <c r="B304" s="19"/>
      <c r="D304" s="144" t="s">
        <v>143</v>
      </c>
      <c r="F304" s="145" t="s">
        <v>444</v>
      </c>
      <c r="I304" s="142"/>
      <c r="L304" s="19"/>
      <c r="M304" s="143"/>
      <c r="T304" s="43"/>
      <c r="AT304" s="3" t="s">
        <v>143</v>
      </c>
      <c r="AU304" s="3" t="s">
        <v>79</v>
      </c>
    </row>
    <row r="305" spans="2:65" s="154" customFormat="1">
      <c r="B305" s="155"/>
      <c r="D305" s="140" t="s">
        <v>182</v>
      </c>
      <c r="E305" s="156" t="s">
        <v>19</v>
      </c>
      <c r="F305" s="157" t="s">
        <v>445</v>
      </c>
      <c r="H305" s="158">
        <v>548.70500000000004</v>
      </c>
      <c r="I305" s="159"/>
      <c r="L305" s="155"/>
      <c r="M305" s="160"/>
      <c r="T305" s="161"/>
      <c r="AT305" s="156" t="s">
        <v>182</v>
      </c>
      <c r="AU305" s="156" t="s">
        <v>79</v>
      </c>
      <c r="AV305" s="154" t="s">
        <v>79</v>
      </c>
      <c r="AW305" s="154" t="s">
        <v>31</v>
      </c>
      <c r="AX305" s="154" t="s">
        <v>77</v>
      </c>
      <c r="AY305" s="156" t="s">
        <v>133</v>
      </c>
    </row>
    <row r="306" spans="2:65" s="18" customFormat="1" ht="16.5" customHeight="1">
      <c r="B306" s="19"/>
      <c r="C306" s="126" t="s">
        <v>446</v>
      </c>
      <c r="D306" s="126" t="s">
        <v>135</v>
      </c>
      <c r="E306" s="127" t="s">
        <v>447</v>
      </c>
      <c r="F306" s="128" t="s">
        <v>448</v>
      </c>
      <c r="G306" s="129" t="s">
        <v>262</v>
      </c>
      <c r="H306" s="130">
        <v>1784.3610000000001</v>
      </c>
      <c r="I306" s="131"/>
      <c r="J306" s="132">
        <f>ROUND(I306*H306,2)</f>
        <v>0</v>
      </c>
      <c r="K306" s="133"/>
      <c r="L306" s="19"/>
      <c r="M306" s="134" t="s">
        <v>19</v>
      </c>
      <c r="N306" s="135" t="s">
        <v>40</v>
      </c>
      <c r="P306" s="136">
        <f>O306*H306</f>
        <v>0</v>
      </c>
      <c r="Q306" s="136">
        <v>0</v>
      </c>
      <c r="R306" s="136">
        <f>Q306*H306</f>
        <v>0</v>
      </c>
      <c r="S306" s="136">
        <v>0</v>
      </c>
      <c r="T306" s="137">
        <f>S306*H306</f>
        <v>0</v>
      </c>
      <c r="AR306" s="138" t="s">
        <v>139</v>
      </c>
      <c r="AT306" s="138" t="s">
        <v>135</v>
      </c>
      <c r="AU306" s="138" t="s">
        <v>79</v>
      </c>
      <c r="AY306" s="3" t="s">
        <v>133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3" t="s">
        <v>77</v>
      </c>
      <c r="BK306" s="139">
        <f>ROUND(I306*H306,2)</f>
        <v>0</v>
      </c>
      <c r="BL306" s="3" t="s">
        <v>139</v>
      </c>
      <c r="BM306" s="138" t="s">
        <v>449</v>
      </c>
    </row>
    <row r="307" spans="2:65" s="18" customFormat="1" ht="19.5">
      <c r="B307" s="19"/>
      <c r="D307" s="140" t="s">
        <v>141</v>
      </c>
      <c r="F307" s="141" t="s">
        <v>450</v>
      </c>
      <c r="I307" s="142"/>
      <c r="L307" s="19"/>
      <c r="M307" s="143"/>
      <c r="T307" s="43"/>
      <c r="AT307" s="3" t="s">
        <v>141</v>
      </c>
      <c r="AU307" s="3" t="s">
        <v>79</v>
      </c>
    </row>
    <row r="308" spans="2:65" s="18" customFormat="1">
      <c r="B308" s="19"/>
      <c r="D308" s="144" t="s">
        <v>143</v>
      </c>
      <c r="F308" s="145" t="s">
        <v>451</v>
      </c>
      <c r="I308" s="142"/>
      <c r="L308" s="19"/>
      <c r="M308" s="143"/>
      <c r="T308" s="43"/>
      <c r="AT308" s="3" t="s">
        <v>143</v>
      </c>
      <c r="AU308" s="3" t="s">
        <v>79</v>
      </c>
    </row>
    <row r="309" spans="2:65" s="147" customFormat="1">
      <c r="B309" s="148"/>
      <c r="D309" s="140" t="s">
        <v>182</v>
      </c>
      <c r="E309" s="149" t="s">
        <v>19</v>
      </c>
      <c r="F309" s="150" t="s">
        <v>452</v>
      </c>
      <c r="H309" s="149" t="s">
        <v>19</v>
      </c>
      <c r="I309" s="151"/>
      <c r="L309" s="148"/>
      <c r="M309" s="152"/>
      <c r="T309" s="153"/>
      <c r="AT309" s="149" t="s">
        <v>182</v>
      </c>
      <c r="AU309" s="149" t="s">
        <v>79</v>
      </c>
      <c r="AV309" s="147" t="s">
        <v>77</v>
      </c>
      <c r="AW309" s="147" t="s">
        <v>31</v>
      </c>
      <c r="AX309" s="147" t="s">
        <v>69</v>
      </c>
      <c r="AY309" s="149" t="s">
        <v>133</v>
      </c>
    </row>
    <row r="310" spans="2:65" s="154" customFormat="1">
      <c r="B310" s="155"/>
      <c r="D310" s="140" t="s">
        <v>182</v>
      </c>
      <c r="E310" s="156" t="s">
        <v>19</v>
      </c>
      <c r="F310" s="157" t="s">
        <v>453</v>
      </c>
      <c r="H310" s="158">
        <v>1479.5250000000001</v>
      </c>
      <c r="I310" s="159"/>
      <c r="L310" s="155"/>
      <c r="M310" s="160"/>
      <c r="T310" s="161"/>
      <c r="AT310" s="156" t="s">
        <v>182</v>
      </c>
      <c r="AU310" s="156" t="s">
        <v>79</v>
      </c>
      <c r="AV310" s="154" t="s">
        <v>79</v>
      </c>
      <c r="AW310" s="154" t="s">
        <v>31</v>
      </c>
      <c r="AX310" s="154" t="s">
        <v>69</v>
      </c>
      <c r="AY310" s="156" t="s">
        <v>133</v>
      </c>
    </row>
    <row r="311" spans="2:65" s="147" customFormat="1">
      <c r="B311" s="148"/>
      <c r="D311" s="140" t="s">
        <v>182</v>
      </c>
      <c r="E311" s="149" t="s">
        <v>19</v>
      </c>
      <c r="F311" s="150" t="s">
        <v>454</v>
      </c>
      <c r="H311" s="149" t="s">
        <v>19</v>
      </c>
      <c r="I311" s="151"/>
      <c r="L311" s="148"/>
      <c r="M311" s="152"/>
      <c r="T311" s="153"/>
      <c r="AT311" s="149" t="s">
        <v>182</v>
      </c>
      <c r="AU311" s="149" t="s">
        <v>79</v>
      </c>
      <c r="AV311" s="147" t="s">
        <v>77</v>
      </c>
      <c r="AW311" s="147" t="s">
        <v>31</v>
      </c>
      <c r="AX311" s="147" t="s">
        <v>69</v>
      </c>
      <c r="AY311" s="149" t="s">
        <v>133</v>
      </c>
    </row>
    <row r="312" spans="2:65" s="154" customFormat="1">
      <c r="B312" s="155"/>
      <c r="D312" s="140" t="s">
        <v>182</v>
      </c>
      <c r="E312" s="156" t="s">
        <v>19</v>
      </c>
      <c r="F312" s="157" t="s">
        <v>92</v>
      </c>
      <c r="H312" s="158">
        <v>304.83600000000001</v>
      </c>
      <c r="I312" s="159"/>
      <c r="L312" s="155"/>
      <c r="M312" s="160"/>
      <c r="T312" s="161"/>
      <c r="AT312" s="156" t="s">
        <v>182</v>
      </c>
      <c r="AU312" s="156" t="s">
        <v>79</v>
      </c>
      <c r="AV312" s="154" t="s">
        <v>79</v>
      </c>
      <c r="AW312" s="154" t="s">
        <v>31</v>
      </c>
      <c r="AX312" s="154" t="s">
        <v>69</v>
      </c>
      <c r="AY312" s="156" t="s">
        <v>133</v>
      </c>
    </row>
    <row r="313" spans="2:65" s="162" customFormat="1">
      <c r="B313" s="163"/>
      <c r="D313" s="140" t="s">
        <v>182</v>
      </c>
      <c r="E313" s="164" t="s">
        <v>19</v>
      </c>
      <c r="F313" s="165" t="s">
        <v>258</v>
      </c>
      <c r="H313" s="166">
        <v>1784.3610000000001</v>
      </c>
      <c r="I313" s="167"/>
      <c r="L313" s="163"/>
      <c r="M313" s="168"/>
      <c r="T313" s="169"/>
      <c r="AT313" s="164" t="s">
        <v>182</v>
      </c>
      <c r="AU313" s="164" t="s">
        <v>79</v>
      </c>
      <c r="AV313" s="162" t="s">
        <v>139</v>
      </c>
      <c r="AW313" s="162" t="s">
        <v>31</v>
      </c>
      <c r="AX313" s="162" t="s">
        <v>77</v>
      </c>
      <c r="AY313" s="164" t="s">
        <v>133</v>
      </c>
    </row>
    <row r="314" spans="2:65" s="18" customFormat="1" ht="24.2" customHeight="1">
      <c r="B314" s="19"/>
      <c r="C314" s="126" t="s">
        <v>455</v>
      </c>
      <c r="D314" s="126" t="s">
        <v>135</v>
      </c>
      <c r="E314" s="127" t="s">
        <v>456</v>
      </c>
      <c r="F314" s="128" t="s">
        <v>457</v>
      </c>
      <c r="G314" s="129" t="s">
        <v>262</v>
      </c>
      <c r="H314" s="130">
        <v>1174.6890000000001</v>
      </c>
      <c r="I314" s="131"/>
      <c r="J314" s="132">
        <f>ROUND(I314*H314,2)</f>
        <v>0</v>
      </c>
      <c r="K314" s="133"/>
      <c r="L314" s="19"/>
      <c r="M314" s="134" t="s">
        <v>19</v>
      </c>
      <c r="N314" s="135" t="s">
        <v>40</v>
      </c>
      <c r="P314" s="136">
        <f>O314*H314</f>
        <v>0</v>
      </c>
      <c r="Q314" s="136">
        <v>0</v>
      </c>
      <c r="R314" s="136">
        <f>Q314*H314</f>
        <v>0</v>
      </c>
      <c r="S314" s="136">
        <v>0</v>
      </c>
      <c r="T314" s="137">
        <f>S314*H314</f>
        <v>0</v>
      </c>
      <c r="AR314" s="138" t="s">
        <v>139</v>
      </c>
      <c r="AT314" s="138" t="s">
        <v>135</v>
      </c>
      <c r="AU314" s="138" t="s">
        <v>79</v>
      </c>
      <c r="AY314" s="3" t="s">
        <v>133</v>
      </c>
      <c r="BE314" s="139">
        <f>IF(N314="základní",J314,0)</f>
        <v>0</v>
      </c>
      <c r="BF314" s="139">
        <f>IF(N314="snížená",J314,0)</f>
        <v>0</v>
      </c>
      <c r="BG314" s="139">
        <f>IF(N314="zákl. přenesená",J314,0)</f>
        <v>0</v>
      </c>
      <c r="BH314" s="139">
        <f>IF(N314="sníž. přenesená",J314,0)</f>
        <v>0</v>
      </c>
      <c r="BI314" s="139">
        <f>IF(N314="nulová",J314,0)</f>
        <v>0</v>
      </c>
      <c r="BJ314" s="3" t="s">
        <v>77</v>
      </c>
      <c r="BK314" s="139">
        <f>ROUND(I314*H314,2)</f>
        <v>0</v>
      </c>
      <c r="BL314" s="3" t="s">
        <v>139</v>
      </c>
      <c r="BM314" s="138" t="s">
        <v>458</v>
      </c>
    </row>
    <row r="315" spans="2:65" s="18" customFormat="1" ht="29.25">
      <c r="B315" s="19"/>
      <c r="D315" s="140" t="s">
        <v>141</v>
      </c>
      <c r="F315" s="141" t="s">
        <v>459</v>
      </c>
      <c r="I315" s="142"/>
      <c r="L315" s="19"/>
      <c r="M315" s="143"/>
      <c r="T315" s="43"/>
      <c r="AT315" s="3" t="s">
        <v>141</v>
      </c>
      <c r="AU315" s="3" t="s">
        <v>79</v>
      </c>
    </row>
    <row r="316" spans="2:65" s="18" customFormat="1">
      <c r="B316" s="19"/>
      <c r="D316" s="144" t="s">
        <v>143</v>
      </c>
      <c r="F316" s="145" t="s">
        <v>460</v>
      </c>
      <c r="I316" s="142"/>
      <c r="L316" s="19"/>
      <c r="M316" s="143"/>
      <c r="T316" s="43"/>
      <c r="AT316" s="3" t="s">
        <v>143</v>
      </c>
      <c r="AU316" s="3" t="s">
        <v>79</v>
      </c>
    </row>
    <row r="317" spans="2:65" s="154" customFormat="1">
      <c r="B317" s="155"/>
      <c r="D317" s="140" t="s">
        <v>182</v>
      </c>
      <c r="E317" s="156" t="s">
        <v>19</v>
      </c>
      <c r="F317" s="157" t="s">
        <v>461</v>
      </c>
      <c r="H317" s="158">
        <v>1479.5250000000001</v>
      </c>
      <c r="I317" s="159"/>
      <c r="L317" s="155"/>
      <c r="M317" s="160"/>
      <c r="T317" s="161"/>
      <c r="AT317" s="156" t="s">
        <v>182</v>
      </c>
      <c r="AU317" s="156" t="s">
        <v>79</v>
      </c>
      <c r="AV317" s="154" t="s">
        <v>79</v>
      </c>
      <c r="AW317" s="154" t="s">
        <v>31</v>
      </c>
      <c r="AX317" s="154" t="s">
        <v>69</v>
      </c>
      <c r="AY317" s="156" t="s">
        <v>133</v>
      </c>
    </row>
    <row r="318" spans="2:65" s="154" customFormat="1">
      <c r="B318" s="155"/>
      <c r="D318" s="140" t="s">
        <v>182</v>
      </c>
      <c r="E318" s="156" t="s">
        <v>19</v>
      </c>
      <c r="F318" s="157" t="s">
        <v>462</v>
      </c>
      <c r="H318" s="158">
        <v>-304.83600000000001</v>
      </c>
      <c r="I318" s="159"/>
      <c r="L318" s="155"/>
      <c r="M318" s="160"/>
      <c r="T318" s="161"/>
      <c r="AT318" s="156" t="s">
        <v>182</v>
      </c>
      <c r="AU318" s="156" t="s">
        <v>79</v>
      </c>
      <c r="AV318" s="154" t="s">
        <v>79</v>
      </c>
      <c r="AW318" s="154" t="s">
        <v>31</v>
      </c>
      <c r="AX318" s="154" t="s">
        <v>69</v>
      </c>
      <c r="AY318" s="156" t="s">
        <v>133</v>
      </c>
    </row>
    <row r="319" spans="2:65" s="162" customFormat="1">
      <c r="B319" s="163"/>
      <c r="D319" s="140" t="s">
        <v>182</v>
      </c>
      <c r="E319" s="164" t="s">
        <v>100</v>
      </c>
      <c r="F319" s="165" t="s">
        <v>258</v>
      </c>
      <c r="H319" s="166">
        <v>1174.6890000000001</v>
      </c>
      <c r="I319" s="167"/>
      <c r="L319" s="163"/>
      <c r="M319" s="168"/>
      <c r="T319" s="169"/>
      <c r="AT319" s="164" t="s">
        <v>182</v>
      </c>
      <c r="AU319" s="164" t="s">
        <v>79</v>
      </c>
      <c r="AV319" s="162" t="s">
        <v>139</v>
      </c>
      <c r="AW319" s="162" t="s">
        <v>31</v>
      </c>
      <c r="AX319" s="162" t="s">
        <v>77</v>
      </c>
      <c r="AY319" s="164" t="s">
        <v>133</v>
      </c>
    </row>
    <row r="320" spans="2:65" s="18" customFormat="1" ht="16.5" customHeight="1">
      <c r="B320" s="19"/>
      <c r="C320" s="170" t="s">
        <v>463</v>
      </c>
      <c r="D320" s="170" t="s">
        <v>308</v>
      </c>
      <c r="E320" s="171" t="s">
        <v>464</v>
      </c>
      <c r="F320" s="172" t="s">
        <v>465</v>
      </c>
      <c r="G320" s="173" t="s">
        <v>343</v>
      </c>
      <c r="H320" s="174">
        <v>59.395000000000003</v>
      </c>
      <c r="I320" s="175"/>
      <c r="J320" s="176">
        <f>ROUND(I320*H320,2)</f>
        <v>0</v>
      </c>
      <c r="K320" s="177"/>
      <c r="L320" s="178"/>
      <c r="M320" s="179" t="s">
        <v>19</v>
      </c>
      <c r="N320" s="180" t="s">
        <v>40</v>
      </c>
      <c r="P320" s="136">
        <f>O320*H320</f>
        <v>0</v>
      </c>
      <c r="Q320" s="136">
        <v>1</v>
      </c>
      <c r="R320" s="136">
        <f>Q320*H320</f>
        <v>59.395000000000003</v>
      </c>
      <c r="S320" s="136">
        <v>0</v>
      </c>
      <c r="T320" s="137">
        <f>S320*H320</f>
        <v>0</v>
      </c>
      <c r="AR320" s="138" t="s">
        <v>185</v>
      </c>
      <c r="AT320" s="138" t="s">
        <v>308</v>
      </c>
      <c r="AU320" s="138" t="s">
        <v>79</v>
      </c>
      <c r="AY320" s="3" t="s">
        <v>133</v>
      </c>
      <c r="BE320" s="139">
        <f>IF(N320="základní",J320,0)</f>
        <v>0</v>
      </c>
      <c r="BF320" s="139">
        <f>IF(N320="snížená",J320,0)</f>
        <v>0</v>
      </c>
      <c r="BG320" s="139">
        <f>IF(N320="zákl. přenesená",J320,0)</f>
        <v>0</v>
      </c>
      <c r="BH320" s="139">
        <f>IF(N320="sníž. přenesená",J320,0)</f>
        <v>0</v>
      </c>
      <c r="BI320" s="139">
        <f>IF(N320="nulová",J320,0)</f>
        <v>0</v>
      </c>
      <c r="BJ320" s="3" t="s">
        <v>77</v>
      </c>
      <c r="BK320" s="139">
        <f>ROUND(I320*H320,2)</f>
        <v>0</v>
      </c>
      <c r="BL320" s="3" t="s">
        <v>139</v>
      </c>
      <c r="BM320" s="138" t="s">
        <v>466</v>
      </c>
    </row>
    <row r="321" spans="2:65" s="18" customFormat="1">
      <c r="B321" s="19"/>
      <c r="D321" s="140" t="s">
        <v>141</v>
      </c>
      <c r="F321" s="141" t="s">
        <v>465</v>
      </c>
      <c r="I321" s="142"/>
      <c r="L321" s="19"/>
      <c r="M321" s="143"/>
      <c r="T321" s="43"/>
      <c r="AT321" s="3" t="s">
        <v>141</v>
      </c>
      <c r="AU321" s="3" t="s">
        <v>79</v>
      </c>
    </row>
    <row r="322" spans="2:65" s="147" customFormat="1">
      <c r="B322" s="148"/>
      <c r="D322" s="140" t="s">
        <v>182</v>
      </c>
      <c r="E322" s="149" t="s">
        <v>19</v>
      </c>
      <c r="F322" s="150" t="s">
        <v>467</v>
      </c>
      <c r="H322" s="149" t="s">
        <v>19</v>
      </c>
      <c r="I322" s="151"/>
      <c r="L322" s="148"/>
      <c r="M322" s="152"/>
      <c r="T322" s="153"/>
      <c r="AT322" s="149" t="s">
        <v>182</v>
      </c>
      <c r="AU322" s="149" t="s">
        <v>79</v>
      </c>
      <c r="AV322" s="147" t="s">
        <v>77</v>
      </c>
      <c r="AW322" s="147" t="s">
        <v>31</v>
      </c>
      <c r="AX322" s="147" t="s">
        <v>69</v>
      </c>
      <c r="AY322" s="149" t="s">
        <v>133</v>
      </c>
    </row>
    <row r="323" spans="2:65" s="154" customFormat="1">
      <c r="B323" s="155"/>
      <c r="D323" s="140" t="s">
        <v>182</v>
      </c>
      <c r="E323" s="156" t="s">
        <v>19</v>
      </c>
      <c r="F323" s="157" t="s">
        <v>468</v>
      </c>
      <c r="H323" s="158">
        <v>23.52</v>
      </c>
      <c r="I323" s="159"/>
      <c r="L323" s="155"/>
      <c r="M323" s="160"/>
      <c r="T323" s="161"/>
      <c r="AT323" s="156" t="s">
        <v>182</v>
      </c>
      <c r="AU323" s="156" t="s">
        <v>79</v>
      </c>
      <c r="AV323" s="154" t="s">
        <v>79</v>
      </c>
      <c r="AW323" s="154" t="s">
        <v>31</v>
      </c>
      <c r="AX323" s="154" t="s">
        <v>69</v>
      </c>
      <c r="AY323" s="156" t="s">
        <v>133</v>
      </c>
    </row>
    <row r="324" spans="2:65" s="147" customFormat="1">
      <c r="B324" s="148"/>
      <c r="D324" s="140" t="s">
        <v>182</v>
      </c>
      <c r="E324" s="149" t="s">
        <v>19</v>
      </c>
      <c r="F324" s="150" t="s">
        <v>469</v>
      </c>
      <c r="H324" s="149" t="s">
        <v>19</v>
      </c>
      <c r="I324" s="151"/>
      <c r="L324" s="148"/>
      <c r="M324" s="152"/>
      <c r="T324" s="153"/>
      <c r="AT324" s="149" t="s">
        <v>182</v>
      </c>
      <c r="AU324" s="149" t="s">
        <v>79</v>
      </c>
      <c r="AV324" s="147" t="s">
        <v>77</v>
      </c>
      <c r="AW324" s="147" t="s">
        <v>31</v>
      </c>
      <c r="AX324" s="147" t="s">
        <v>69</v>
      </c>
      <c r="AY324" s="149" t="s">
        <v>133</v>
      </c>
    </row>
    <row r="325" spans="2:65" s="154" customFormat="1">
      <c r="B325" s="155"/>
      <c r="D325" s="140" t="s">
        <v>182</v>
      </c>
      <c r="E325" s="156" t="s">
        <v>19</v>
      </c>
      <c r="F325" s="157" t="s">
        <v>470</v>
      </c>
      <c r="H325" s="158">
        <v>28</v>
      </c>
      <c r="I325" s="159"/>
      <c r="L325" s="155"/>
      <c r="M325" s="160"/>
      <c r="T325" s="161"/>
      <c r="AT325" s="156" t="s">
        <v>182</v>
      </c>
      <c r="AU325" s="156" t="s">
        <v>79</v>
      </c>
      <c r="AV325" s="154" t="s">
        <v>79</v>
      </c>
      <c r="AW325" s="154" t="s">
        <v>31</v>
      </c>
      <c r="AX325" s="154" t="s">
        <v>69</v>
      </c>
      <c r="AY325" s="156" t="s">
        <v>133</v>
      </c>
    </row>
    <row r="326" spans="2:65" s="147" customFormat="1">
      <c r="B326" s="148"/>
      <c r="D326" s="140" t="s">
        <v>182</v>
      </c>
      <c r="E326" s="149" t="s">
        <v>19</v>
      </c>
      <c r="F326" s="150" t="s">
        <v>471</v>
      </c>
      <c r="H326" s="149" t="s">
        <v>19</v>
      </c>
      <c r="I326" s="151"/>
      <c r="L326" s="148"/>
      <c r="M326" s="152"/>
      <c r="T326" s="153"/>
      <c r="AT326" s="149" t="s">
        <v>182</v>
      </c>
      <c r="AU326" s="149" t="s">
        <v>79</v>
      </c>
      <c r="AV326" s="147" t="s">
        <v>77</v>
      </c>
      <c r="AW326" s="147" t="s">
        <v>31</v>
      </c>
      <c r="AX326" s="147" t="s">
        <v>69</v>
      </c>
      <c r="AY326" s="149" t="s">
        <v>133</v>
      </c>
    </row>
    <row r="327" spans="2:65" s="154" customFormat="1">
      <c r="B327" s="155"/>
      <c r="D327" s="140" t="s">
        <v>182</v>
      </c>
      <c r="E327" s="156" t="s">
        <v>19</v>
      </c>
      <c r="F327" s="157" t="s">
        <v>472</v>
      </c>
      <c r="H327" s="158">
        <v>7.875</v>
      </c>
      <c r="I327" s="159"/>
      <c r="L327" s="155"/>
      <c r="M327" s="160"/>
      <c r="T327" s="161"/>
      <c r="AT327" s="156" t="s">
        <v>182</v>
      </c>
      <c r="AU327" s="156" t="s">
        <v>79</v>
      </c>
      <c r="AV327" s="154" t="s">
        <v>79</v>
      </c>
      <c r="AW327" s="154" t="s">
        <v>31</v>
      </c>
      <c r="AX327" s="154" t="s">
        <v>69</v>
      </c>
      <c r="AY327" s="156" t="s">
        <v>133</v>
      </c>
    </row>
    <row r="328" spans="2:65" s="162" customFormat="1">
      <c r="B328" s="163"/>
      <c r="D328" s="140" t="s">
        <v>182</v>
      </c>
      <c r="E328" s="164" t="s">
        <v>19</v>
      </c>
      <c r="F328" s="165" t="s">
        <v>258</v>
      </c>
      <c r="H328" s="166">
        <v>59.395000000000003</v>
      </c>
      <c r="I328" s="167"/>
      <c r="L328" s="163"/>
      <c r="M328" s="168"/>
      <c r="T328" s="169"/>
      <c r="AT328" s="164" t="s">
        <v>182</v>
      </c>
      <c r="AU328" s="164" t="s">
        <v>79</v>
      </c>
      <c r="AV328" s="162" t="s">
        <v>139</v>
      </c>
      <c r="AW328" s="162" t="s">
        <v>31</v>
      </c>
      <c r="AX328" s="162" t="s">
        <v>77</v>
      </c>
      <c r="AY328" s="164" t="s">
        <v>133</v>
      </c>
    </row>
    <row r="329" spans="2:65" s="18" customFormat="1" ht="24.2" customHeight="1">
      <c r="B329" s="19"/>
      <c r="C329" s="126" t="s">
        <v>473</v>
      </c>
      <c r="D329" s="126" t="s">
        <v>135</v>
      </c>
      <c r="E329" s="127" t="s">
        <v>474</v>
      </c>
      <c r="F329" s="128" t="s">
        <v>475</v>
      </c>
      <c r="G329" s="129" t="s">
        <v>262</v>
      </c>
      <c r="H329" s="130">
        <v>374.36</v>
      </c>
      <c r="I329" s="131"/>
      <c r="J329" s="132">
        <f>ROUND(I329*H329,2)</f>
        <v>0</v>
      </c>
      <c r="K329" s="133"/>
      <c r="L329" s="19"/>
      <c r="M329" s="134" t="s">
        <v>19</v>
      </c>
      <c r="N329" s="135" t="s">
        <v>40</v>
      </c>
      <c r="P329" s="136">
        <f>O329*H329</f>
        <v>0</v>
      </c>
      <c r="Q329" s="136">
        <v>0</v>
      </c>
      <c r="R329" s="136">
        <f>Q329*H329</f>
        <v>0</v>
      </c>
      <c r="S329" s="136">
        <v>0</v>
      </c>
      <c r="T329" s="137">
        <f>S329*H329</f>
        <v>0</v>
      </c>
      <c r="AR329" s="138" t="s">
        <v>139</v>
      </c>
      <c r="AT329" s="138" t="s">
        <v>135</v>
      </c>
      <c r="AU329" s="138" t="s">
        <v>79</v>
      </c>
      <c r="AY329" s="3" t="s">
        <v>133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3" t="s">
        <v>77</v>
      </c>
      <c r="BK329" s="139">
        <f>ROUND(I329*H329,2)</f>
        <v>0</v>
      </c>
      <c r="BL329" s="3" t="s">
        <v>139</v>
      </c>
      <c r="BM329" s="138" t="s">
        <v>476</v>
      </c>
    </row>
    <row r="330" spans="2:65" s="18" customFormat="1" ht="39">
      <c r="B330" s="19"/>
      <c r="D330" s="140" t="s">
        <v>141</v>
      </c>
      <c r="F330" s="141" t="s">
        <v>477</v>
      </c>
      <c r="I330" s="142"/>
      <c r="L330" s="19"/>
      <c r="M330" s="143"/>
      <c r="T330" s="43"/>
      <c r="AT330" s="3" t="s">
        <v>141</v>
      </c>
      <c r="AU330" s="3" t="s">
        <v>79</v>
      </c>
    </row>
    <row r="331" spans="2:65" s="18" customFormat="1">
      <c r="B331" s="19"/>
      <c r="D331" s="144" t="s">
        <v>143</v>
      </c>
      <c r="F331" s="145" t="s">
        <v>478</v>
      </c>
      <c r="I331" s="142"/>
      <c r="L331" s="19"/>
      <c r="M331" s="143"/>
      <c r="T331" s="43"/>
      <c r="AT331" s="3" t="s">
        <v>143</v>
      </c>
      <c r="AU331" s="3" t="s">
        <v>79</v>
      </c>
    </row>
    <row r="332" spans="2:65" s="154" customFormat="1">
      <c r="B332" s="155"/>
      <c r="D332" s="140" t="s">
        <v>182</v>
      </c>
      <c r="E332" s="156" t="s">
        <v>90</v>
      </c>
      <c r="F332" s="157" t="s">
        <v>479</v>
      </c>
      <c r="H332" s="158">
        <v>374.36</v>
      </c>
      <c r="I332" s="159"/>
      <c r="L332" s="155"/>
      <c r="M332" s="160"/>
      <c r="T332" s="161"/>
      <c r="AT332" s="156" t="s">
        <v>182</v>
      </c>
      <c r="AU332" s="156" t="s">
        <v>79</v>
      </c>
      <c r="AV332" s="154" t="s">
        <v>79</v>
      </c>
      <c r="AW332" s="154" t="s">
        <v>31</v>
      </c>
      <c r="AX332" s="154" t="s">
        <v>77</v>
      </c>
      <c r="AY332" s="156" t="s">
        <v>133</v>
      </c>
    </row>
    <row r="333" spans="2:65" s="18" customFormat="1" ht="16.5" customHeight="1">
      <c r="B333" s="19"/>
      <c r="C333" s="170" t="s">
        <v>480</v>
      </c>
      <c r="D333" s="170" t="s">
        <v>308</v>
      </c>
      <c r="E333" s="171" t="s">
        <v>481</v>
      </c>
      <c r="F333" s="172" t="s">
        <v>482</v>
      </c>
      <c r="G333" s="173" t="s">
        <v>343</v>
      </c>
      <c r="H333" s="174">
        <v>748.72</v>
      </c>
      <c r="I333" s="175"/>
      <c r="J333" s="176">
        <f>ROUND(I333*H333,2)</f>
        <v>0</v>
      </c>
      <c r="K333" s="177"/>
      <c r="L333" s="178"/>
      <c r="M333" s="179" t="s">
        <v>19</v>
      </c>
      <c r="N333" s="180" t="s">
        <v>40</v>
      </c>
      <c r="P333" s="136">
        <f>O333*H333</f>
        <v>0</v>
      </c>
      <c r="Q333" s="136">
        <v>1</v>
      </c>
      <c r="R333" s="136">
        <f>Q333*H333</f>
        <v>748.72</v>
      </c>
      <c r="S333" s="136">
        <v>0</v>
      </c>
      <c r="T333" s="137">
        <f>S333*H333</f>
        <v>0</v>
      </c>
      <c r="AR333" s="138" t="s">
        <v>185</v>
      </c>
      <c r="AT333" s="138" t="s">
        <v>308</v>
      </c>
      <c r="AU333" s="138" t="s">
        <v>79</v>
      </c>
      <c r="AY333" s="3" t="s">
        <v>133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3" t="s">
        <v>77</v>
      </c>
      <c r="BK333" s="139">
        <f>ROUND(I333*H333,2)</f>
        <v>0</v>
      </c>
      <c r="BL333" s="3" t="s">
        <v>139</v>
      </c>
      <c r="BM333" s="138" t="s">
        <v>483</v>
      </c>
    </row>
    <row r="334" spans="2:65" s="18" customFormat="1">
      <c r="B334" s="19"/>
      <c r="D334" s="140" t="s">
        <v>141</v>
      </c>
      <c r="F334" s="141" t="s">
        <v>484</v>
      </c>
      <c r="I334" s="142"/>
      <c r="L334" s="19"/>
      <c r="M334" s="143"/>
      <c r="T334" s="43"/>
      <c r="AT334" s="3" t="s">
        <v>141</v>
      </c>
      <c r="AU334" s="3" t="s">
        <v>79</v>
      </c>
    </row>
    <row r="335" spans="2:65" s="154" customFormat="1">
      <c r="B335" s="155"/>
      <c r="D335" s="140" t="s">
        <v>182</v>
      </c>
      <c r="E335" s="156" t="s">
        <v>19</v>
      </c>
      <c r="F335" s="157" t="s">
        <v>485</v>
      </c>
      <c r="H335" s="158">
        <v>748.72</v>
      </c>
      <c r="I335" s="159"/>
      <c r="L335" s="155"/>
      <c r="M335" s="160"/>
      <c r="T335" s="161"/>
      <c r="AT335" s="156" t="s">
        <v>182</v>
      </c>
      <c r="AU335" s="156" t="s">
        <v>79</v>
      </c>
      <c r="AV335" s="154" t="s">
        <v>79</v>
      </c>
      <c r="AW335" s="154" t="s">
        <v>31</v>
      </c>
      <c r="AX335" s="154" t="s">
        <v>77</v>
      </c>
      <c r="AY335" s="156" t="s">
        <v>133</v>
      </c>
    </row>
    <row r="336" spans="2:65" s="18" customFormat="1" ht="33" customHeight="1">
      <c r="B336" s="19"/>
      <c r="C336" s="126" t="s">
        <v>219</v>
      </c>
      <c r="D336" s="126" t="s">
        <v>135</v>
      </c>
      <c r="E336" s="127" t="s">
        <v>486</v>
      </c>
      <c r="F336" s="128" t="s">
        <v>487</v>
      </c>
      <c r="G336" s="129" t="s">
        <v>178</v>
      </c>
      <c r="H336" s="130">
        <v>1175.75</v>
      </c>
      <c r="I336" s="131"/>
      <c r="J336" s="132">
        <f>ROUND(I336*H336,2)</f>
        <v>0</v>
      </c>
      <c r="K336" s="133"/>
      <c r="L336" s="19"/>
      <c r="M336" s="134" t="s">
        <v>19</v>
      </c>
      <c r="N336" s="135" t="s">
        <v>40</v>
      </c>
      <c r="P336" s="136">
        <f>O336*H336</f>
        <v>0</v>
      </c>
      <c r="Q336" s="136">
        <v>0</v>
      </c>
      <c r="R336" s="136">
        <f>Q336*H336</f>
        <v>0</v>
      </c>
      <c r="S336" s="136">
        <v>0</v>
      </c>
      <c r="T336" s="137">
        <f>S336*H336</f>
        <v>0</v>
      </c>
      <c r="AR336" s="138" t="s">
        <v>139</v>
      </c>
      <c r="AT336" s="138" t="s">
        <v>135</v>
      </c>
      <c r="AU336" s="138" t="s">
        <v>79</v>
      </c>
      <c r="AY336" s="3" t="s">
        <v>133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3" t="s">
        <v>77</v>
      </c>
      <c r="BK336" s="139">
        <f>ROUND(I336*H336,2)</f>
        <v>0</v>
      </c>
      <c r="BL336" s="3" t="s">
        <v>139</v>
      </c>
      <c r="BM336" s="138" t="s">
        <v>488</v>
      </c>
    </row>
    <row r="337" spans="2:65" s="18" customFormat="1" ht="19.5">
      <c r="B337" s="19"/>
      <c r="D337" s="140" t="s">
        <v>141</v>
      </c>
      <c r="F337" s="141" t="s">
        <v>489</v>
      </c>
      <c r="I337" s="142"/>
      <c r="L337" s="19"/>
      <c r="M337" s="143"/>
      <c r="T337" s="43"/>
      <c r="AT337" s="3" t="s">
        <v>141</v>
      </c>
      <c r="AU337" s="3" t="s">
        <v>79</v>
      </c>
    </row>
    <row r="338" spans="2:65" s="18" customFormat="1">
      <c r="B338" s="19"/>
      <c r="D338" s="144" t="s">
        <v>143</v>
      </c>
      <c r="F338" s="145" t="s">
        <v>490</v>
      </c>
      <c r="I338" s="142"/>
      <c r="L338" s="19"/>
      <c r="M338" s="143"/>
      <c r="T338" s="43"/>
      <c r="AT338" s="3" t="s">
        <v>143</v>
      </c>
      <c r="AU338" s="3" t="s">
        <v>79</v>
      </c>
    </row>
    <row r="339" spans="2:65" s="154" customFormat="1">
      <c r="B339" s="155"/>
      <c r="D339" s="140" t="s">
        <v>182</v>
      </c>
      <c r="E339" s="156" t="s">
        <v>19</v>
      </c>
      <c r="F339" s="157" t="s">
        <v>94</v>
      </c>
      <c r="H339" s="158">
        <v>1175.75</v>
      </c>
      <c r="I339" s="159"/>
      <c r="L339" s="155"/>
      <c r="M339" s="160"/>
      <c r="T339" s="161"/>
      <c r="AT339" s="156" t="s">
        <v>182</v>
      </c>
      <c r="AU339" s="156" t="s">
        <v>79</v>
      </c>
      <c r="AV339" s="154" t="s">
        <v>79</v>
      </c>
      <c r="AW339" s="154" t="s">
        <v>31</v>
      </c>
      <c r="AX339" s="154" t="s">
        <v>77</v>
      </c>
      <c r="AY339" s="156" t="s">
        <v>133</v>
      </c>
    </row>
    <row r="340" spans="2:65" s="18" customFormat="1" ht="24.2" customHeight="1">
      <c r="B340" s="19"/>
      <c r="C340" s="126" t="s">
        <v>491</v>
      </c>
      <c r="D340" s="126" t="s">
        <v>135</v>
      </c>
      <c r="E340" s="127" t="s">
        <v>492</v>
      </c>
      <c r="F340" s="128" t="s">
        <v>493</v>
      </c>
      <c r="G340" s="129" t="s">
        <v>138</v>
      </c>
      <c r="H340" s="130">
        <v>10</v>
      </c>
      <c r="I340" s="131"/>
      <c r="J340" s="132">
        <f>ROUND(I340*H340,2)</f>
        <v>0</v>
      </c>
      <c r="K340" s="133"/>
      <c r="L340" s="19"/>
      <c r="M340" s="134" t="s">
        <v>19</v>
      </c>
      <c r="N340" s="135" t="s">
        <v>40</v>
      </c>
      <c r="P340" s="136">
        <f>O340*H340</f>
        <v>0</v>
      </c>
      <c r="Q340" s="136">
        <v>1.281E-2</v>
      </c>
      <c r="R340" s="136">
        <f>Q340*H340</f>
        <v>0.12809999999999999</v>
      </c>
      <c r="S340" s="136">
        <v>0</v>
      </c>
      <c r="T340" s="137">
        <f>S340*H340</f>
        <v>0</v>
      </c>
      <c r="AR340" s="138" t="s">
        <v>139</v>
      </c>
      <c r="AT340" s="138" t="s">
        <v>135</v>
      </c>
      <c r="AU340" s="138" t="s">
        <v>79</v>
      </c>
      <c r="AY340" s="3" t="s">
        <v>133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3" t="s">
        <v>77</v>
      </c>
      <c r="BK340" s="139">
        <f>ROUND(I340*H340,2)</f>
        <v>0</v>
      </c>
      <c r="BL340" s="3" t="s">
        <v>139</v>
      </c>
      <c r="BM340" s="138" t="s">
        <v>494</v>
      </c>
    </row>
    <row r="341" spans="2:65" s="18" customFormat="1" ht="29.25">
      <c r="B341" s="19"/>
      <c r="D341" s="140" t="s">
        <v>141</v>
      </c>
      <c r="F341" s="141" t="s">
        <v>495</v>
      </c>
      <c r="I341" s="142"/>
      <c r="L341" s="19"/>
      <c r="M341" s="143"/>
      <c r="T341" s="43"/>
      <c r="AT341" s="3" t="s">
        <v>141</v>
      </c>
      <c r="AU341" s="3" t="s">
        <v>79</v>
      </c>
    </row>
    <row r="342" spans="2:65" s="18" customFormat="1">
      <c r="B342" s="19"/>
      <c r="D342" s="144" t="s">
        <v>143</v>
      </c>
      <c r="F342" s="145" t="s">
        <v>496</v>
      </c>
      <c r="I342" s="142"/>
      <c r="L342" s="19"/>
      <c r="M342" s="143"/>
      <c r="T342" s="43"/>
      <c r="AT342" s="3" t="s">
        <v>143</v>
      </c>
      <c r="AU342" s="3" t="s">
        <v>79</v>
      </c>
    </row>
    <row r="343" spans="2:65" s="154" customFormat="1">
      <c r="B343" s="155"/>
      <c r="D343" s="140" t="s">
        <v>182</v>
      </c>
      <c r="E343" s="156" t="s">
        <v>19</v>
      </c>
      <c r="F343" s="157" t="s">
        <v>197</v>
      </c>
      <c r="H343" s="158">
        <v>10</v>
      </c>
      <c r="I343" s="159"/>
      <c r="L343" s="155"/>
      <c r="M343" s="160"/>
      <c r="T343" s="161"/>
      <c r="AT343" s="156" t="s">
        <v>182</v>
      </c>
      <c r="AU343" s="156" t="s">
        <v>79</v>
      </c>
      <c r="AV343" s="154" t="s">
        <v>79</v>
      </c>
      <c r="AW343" s="154" t="s">
        <v>31</v>
      </c>
      <c r="AX343" s="154" t="s">
        <v>77</v>
      </c>
      <c r="AY343" s="156" t="s">
        <v>133</v>
      </c>
    </row>
    <row r="344" spans="2:65" s="18" customFormat="1" ht="24.2" customHeight="1">
      <c r="B344" s="19"/>
      <c r="C344" s="126" t="s">
        <v>497</v>
      </c>
      <c r="D344" s="126" t="s">
        <v>135</v>
      </c>
      <c r="E344" s="127" t="s">
        <v>498</v>
      </c>
      <c r="F344" s="128" t="s">
        <v>499</v>
      </c>
      <c r="G344" s="129" t="s">
        <v>138</v>
      </c>
      <c r="H344" s="130">
        <v>10</v>
      </c>
      <c r="I344" s="131"/>
      <c r="J344" s="132">
        <f>ROUND(I344*H344,2)</f>
        <v>0</v>
      </c>
      <c r="K344" s="133"/>
      <c r="L344" s="19"/>
      <c r="M344" s="134" t="s">
        <v>19</v>
      </c>
      <c r="N344" s="135" t="s">
        <v>40</v>
      </c>
      <c r="P344" s="136">
        <f>O344*H344</f>
        <v>0</v>
      </c>
      <c r="Q344" s="136">
        <v>2.1350000000000001E-2</v>
      </c>
      <c r="R344" s="136">
        <f>Q344*H344</f>
        <v>0.21350000000000002</v>
      </c>
      <c r="S344" s="136">
        <v>0</v>
      </c>
      <c r="T344" s="137">
        <f>S344*H344</f>
        <v>0</v>
      </c>
      <c r="AR344" s="138" t="s">
        <v>139</v>
      </c>
      <c r="AT344" s="138" t="s">
        <v>135</v>
      </c>
      <c r="AU344" s="138" t="s">
        <v>79</v>
      </c>
      <c r="AY344" s="3" t="s">
        <v>133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3" t="s">
        <v>77</v>
      </c>
      <c r="BK344" s="139">
        <f>ROUND(I344*H344,2)</f>
        <v>0</v>
      </c>
      <c r="BL344" s="3" t="s">
        <v>139</v>
      </c>
      <c r="BM344" s="138" t="s">
        <v>500</v>
      </c>
    </row>
    <row r="345" spans="2:65" s="18" customFormat="1" ht="29.25">
      <c r="B345" s="19"/>
      <c r="D345" s="140" t="s">
        <v>141</v>
      </c>
      <c r="F345" s="141" t="s">
        <v>501</v>
      </c>
      <c r="I345" s="142"/>
      <c r="L345" s="19"/>
      <c r="M345" s="143"/>
      <c r="T345" s="43"/>
      <c r="AT345" s="3" t="s">
        <v>141</v>
      </c>
      <c r="AU345" s="3" t="s">
        <v>79</v>
      </c>
    </row>
    <row r="346" spans="2:65" s="18" customFormat="1">
      <c r="B346" s="19"/>
      <c r="D346" s="144" t="s">
        <v>143</v>
      </c>
      <c r="F346" s="145" t="s">
        <v>502</v>
      </c>
      <c r="I346" s="142"/>
      <c r="L346" s="19"/>
      <c r="M346" s="143"/>
      <c r="T346" s="43"/>
      <c r="AT346" s="3" t="s">
        <v>143</v>
      </c>
      <c r="AU346" s="3" t="s">
        <v>79</v>
      </c>
    </row>
    <row r="347" spans="2:65" s="154" customFormat="1">
      <c r="B347" s="155"/>
      <c r="D347" s="140" t="s">
        <v>182</v>
      </c>
      <c r="E347" s="156" t="s">
        <v>19</v>
      </c>
      <c r="F347" s="157" t="s">
        <v>197</v>
      </c>
      <c r="H347" s="158">
        <v>10</v>
      </c>
      <c r="I347" s="159"/>
      <c r="L347" s="155"/>
      <c r="M347" s="160"/>
      <c r="T347" s="161"/>
      <c r="AT347" s="156" t="s">
        <v>182</v>
      </c>
      <c r="AU347" s="156" t="s">
        <v>79</v>
      </c>
      <c r="AV347" s="154" t="s">
        <v>79</v>
      </c>
      <c r="AW347" s="154" t="s">
        <v>31</v>
      </c>
      <c r="AX347" s="154" t="s">
        <v>77</v>
      </c>
      <c r="AY347" s="156" t="s">
        <v>133</v>
      </c>
    </row>
    <row r="348" spans="2:65" s="113" customFormat="1" ht="22.9" customHeight="1">
      <c r="B348" s="114"/>
      <c r="D348" s="115" t="s">
        <v>68</v>
      </c>
      <c r="E348" s="124" t="s">
        <v>79</v>
      </c>
      <c r="F348" s="124" t="s">
        <v>503</v>
      </c>
      <c r="I348" s="117"/>
      <c r="J348" s="125">
        <f>BK348</f>
        <v>0</v>
      </c>
      <c r="L348" s="114"/>
      <c r="M348" s="119"/>
      <c r="P348" s="120">
        <f>SUM(P349:P374)</f>
        <v>0</v>
      </c>
      <c r="R348" s="120">
        <f>SUM(R349:R374)</f>
        <v>254.172122</v>
      </c>
      <c r="T348" s="121">
        <f>SUM(T349:T374)</f>
        <v>0</v>
      </c>
      <c r="AR348" s="115" t="s">
        <v>77</v>
      </c>
      <c r="AT348" s="122" t="s">
        <v>68</v>
      </c>
      <c r="AU348" s="122" t="s">
        <v>77</v>
      </c>
      <c r="AY348" s="115" t="s">
        <v>133</v>
      </c>
      <c r="BK348" s="123">
        <f>SUM(BK349:BK374)</f>
        <v>0</v>
      </c>
    </row>
    <row r="349" spans="2:65" s="18" customFormat="1" ht="16.5" customHeight="1">
      <c r="B349" s="19"/>
      <c r="C349" s="126" t="s">
        <v>504</v>
      </c>
      <c r="D349" s="126" t="s">
        <v>135</v>
      </c>
      <c r="E349" s="127" t="s">
        <v>505</v>
      </c>
      <c r="F349" s="128" t="s">
        <v>506</v>
      </c>
      <c r="G349" s="129" t="s">
        <v>262</v>
      </c>
      <c r="H349" s="130">
        <v>80.22</v>
      </c>
      <c r="I349" s="131"/>
      <c r="J349" s="132">
        <f>ROUND(I349*H349,2)</f>
        <v>0</v>
      </c>
      <c r="K349" s="133"/>
      <c r="L349" s="19"/>
      <c r="M349" s="134" t="s">
        <v>19</v>
      </c>
      <c r="N349" s="135" t="s">
        <v>40</v>
      </c>
      <c r="P349" s="136">
        <f>O349*H349</f>
        <v>0</v>
      </c>
      <c r="Q349" s="136">
        <v>1.63</v>
      </c>
      <c r="R349" s="136">
        <f>Q349*H349</f>
        <v>130.7586</v>
      </c>
      <c r="S349" s="136">
        <v>0</v>
      </c>
      <c r="T349" s="137">
        <f>S349*H349</f>
        <v>0</v>
      </c>
      <c r="AR349" s="138" t="s">
        <v>139</v>
      </c>
      <c r="AT349" s="138" t="s">
        <v>135</v>
      </c>
      <c r="AU349" s="138" t="s">
        <v>79</v>
      </c>
      <c r="AY349" s="3" t="s">
        <v>133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3" t="s">
        <v>77</v>
      </c>
      <c r="BK349" s="139">
        <f>ROUND(I349*H349,2)</f>
        <v>0</v>
      </c>
      <c r="BL349" s="3" t="s">
        <v>139</v>
      </c>
      <c r="BM349" s="138" t="s">
        <v>507</v>
      </c>
    </row>
    <row r="350" spans="2:65" s="18" customFormat="1">
      <c r="B350" s="19"/>
      <c r="D350" s="140" t="s">
        <v>141</v>
      </c>
      <c r="F350" s="141" t="s">
        <v>506</v>
      </c>
      <c r="I350" s="142"/>
      <c r="L350" s="19"/>
      <c r="M350" s="143"/>
      <c r="T350" s="43"/>
      <c r="AT350" s="3" t="s">
        <v>141</v>
      </c>
      <c r="AU350" s="3" t="s">
        <v>79</v>
      </c>
    </row>
    <row r="351" spans="2:65" s="18" customFormat="1">
      <c r="B351" s="19"/>
      <c r="D351" s="144" t="s">
        <v>143</v>
      </c>
      <c r="F351" s="145" t="s">
        <v>508</v>
      </c>
      <c r="I351" s="142"/>
      <c r="L351" s="19"/>
      <c r="M351" s="143"/>
      <c r="T351" s="43"/>
      <c r="AT351" s="3" t="s">
        <v>143</v>
      </c>
      <c r="AU351" s="3" t="s">
        <v>79</v>
      </c>
    </row>
    <row r="352" spans="2:65" s="154" customFormat="1">
      <c r="B352" s="155"/>
      <c r="D352" s="140" t="s">
        <v>182</v>
      </c>
      <c r="E352" s="156" t="s">
        <v>83</v>
      </c>
      <c r="F352" s="157" t="s">
        <v>509</v>
      </c>
      <c r="H352" s="158">
        <v>80.22</v>
      </c>
      <c r="I352" s="159"/>
      <c r="L352" s="155"/>
      <c r="M352" s="160"/>
      <c r="T352" s="161"/>
      <c r="AT352" s="156" t="s">
        <v>182</v>
      </c>
      <c r="AU352" s="156" t="s">
        <v>79</v>
      </c>
      <c r="AV352" s="154" t="s">
        <v>79</v>
      </c>
      <c r="AW352" s="154" t="s">
        <v>31</v>
      </c>
      <c r="AX352" s="154" t="s">
        <v>77</v>
      </c>
      <c r="AY352" s="156" t="s">
        <v>133</v>
      </c>
    </row>
    <row r="353" spans="2:65" s="18" customFormat="1" ht="24.2" customHeight="1">
      <c r="B353" s="19"/>
      <c r="C353" s="126" t="s">
        <v>510</v>
      </c>
      <c r="D353" s="126" t="s">
        <v>135</v>
      </c>
      <c r="E353" s="127" t="s">
        <v>511</v>
      </c>
      <c r="F353" s="128" t="s">
        <v>512</v>
      </c>
      <c r="G353" s="129" t="s">
        <v>200</v>
      </c>
      <c r="H353" s="130">
        <v>382</v>
      </c>
      <c r="I353" s="131"/>
      <c r="J353" s="132">
        <f>ROUND(I353*H353,2)</f>
        <v>0</v>
      </c>
      <c r="K353" s="133"/>
      <c r="L353" s="19"/>
      <c r="M353" s="134" t="s">
        <v>19</v>
      </c>
      <c r="N353" s="135" t="s">
        <v>40</v>
      </c>
      <c r="P353" s="136">
        <f>O353*H353</f>
        <v>0</v>
      </c>
      <c r="Q353" s="136">
        <v>0.20469000000000001</v>
      </c>
      <c r="R353" s="136">
        <f>Q353*H353</f>
        <v>78.191580000000002</v>
      </c>
      <c r="S353" s="136">
        <v>0</v>
      </c>
      <c r="T353" s="137">
        <f>S353*H353</f>
        <v>0</v>
      </c>
      <c r="AR353" s="138" t="s">
        <v>139</v>
      </c>
      <c r="AT353" s="138" t="s">
        <v>135</v>
      </c>
      <c r="AU353" s="138" t="s">
        <v>79</v>
      </c>
      <c r="AY353" s="3" t="s">
        <v>133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3" t="s">
        <v>77</v>
      </c>
      <c r="BK353" s="139">
        <f>ROUND(I353*H353,2)</f>
        <v>0</v>
      </c>
      <c r="BL353" s="3" t="s">
        <v>139</v>
      </c>
      <c r="BM353" s="138" t="s">
        <v>513</v>
      </c>
    </row>
    <row r="354" spans="2:65" s="18" customFormat="1" ht="39">
      <c r="B354" s="19"/>
      <c r="D354" s="140" t="s">
        <v>141</v>
      </c>
      <c r="F354" s="141" t="s">
        <v>514</v>
      </c>
      <c r="I354" s="142"/>
      <c r="L354" s="19"/>
      <c r="M354" s="143"/>
      <c r="T354" s="43"/>
      <c r="AT354" s="3" t="s">
        <v>141</v>
      </c>
      <c r="AU354" s="3" t="s">
        <v>79</v>
      </c>
    </row>
    <row r="355" spans="2:65" s="18" customFormat="1">
      <c r="B355" s="19"/>
      <c r="D355" s="144" t="s">
        <v>143</v>
      </c>
      <c r="F355" s="145" t="s">
        <v>515</v>
      </c>
      <c r="I355" s="142"/>
      <c r="L355" s="19"/>
      <c r="M355" s="143"/>
      <c r="T355" s="43"/>
      <c r="AT355" s="3" t="s">
        <v>143</v>
      </c>
      <c r="AU355" s="3" t="s">
        <v>79</v>
      </c>
    </row>
    <row r="356" spans="2:65" s="154" customFormat="1">
      <c r="B356" s="155"/>
      <c r="D356" s="140" t="s">
        <v>182</v>
      </c>
      <c r="E356" s="156" t="s">
        <v>19</v>
      </c>
      <c r="F356" s="157" t="s">
        <v>516</v>
      </c>
      <c r="H356" s="158">
        <v>382</v>
      </c>
      <c r="I356" s="159"/>
      <c r="L356" s="155"/>
      <c r="M356" s="160"/>
      <c r="T356" s="161"/>
      <c r="AT356" s="156" t="s">
        <v>182</v>
      </c>
      <c r="AU356" s="156" t="s">
        <v>79</v>
      </c>
      <c r="AV356" s="154" t="s">
        <v>79</v>
      </c>
      <c r="AW356" s="154" t="s">
        <v>31</v>
      </c>
      <c r="AX356" s="154" t="s">
        <v>77</v>
      </c>
      <c r="AY356" s="156" t="s">
        <v>133</v>
      </c>
    </row>
    <row r="357" spans="2:65" s="18" customFormat="1" ht="24.2" customHeight="1">
      <c r="B357" s="19"/>
      <c r="C357" s="126" t="s">
        <v>517</v>
      </c>
      <c r="D357" s="126" t="s">
        <v>135</v>
      </c>
      <c r="E357" s="127" t="s">
        <v>518</v>
      </c>
      <c r="F357" s="128" t="s">
        <v>519</v>
      </c>
      <c r="G357" s="129" t="s">
        <v>178</v>
      </c>
      <c r="H357" s="130">
        <v>534.79999999999995</v>
      </c>
      <c r="I357" s="131"/>
      <c r="J357" s="132">
        <f>ROUND(I357*H357,2)</f>
        <v>0</v>
      </c>
      <c r="K357" s="133"/>
      <c r="L357" s="19"/>
      <c r="M357" s="134" t="s">
        <v>19</v>
      </c>
      <c r="N357" s="135" t="s">
        <v>40</v>
      </c>
      <c r="P357" s="136">
        <f>O357*H357</f>
        <v>0</v>
      </c>
      <c r="Q357" s="136">
        <v>1E-4</v>
      </c>
      <c r="R357" s="136">
        <f>Q357*H357</f>
        <v>5.348E-2</v>
      </c>
      <c r="S357" s="136">
        <v>0</v>
      </c>
      <c r="T357" s="137">
        <f>S357*H357</f>
        <v>0</v>
      </c>
      <c r="AR357" s="138" t="s">
        <v>139</v>
      </c>
      <c r="AT357" s="138" t="s">
        <v>135</v>
      </c>
      <c r="AU357" s="138" t="s">
        <v>79</v>
      </c>
      <c r="AY357" s="3" t="s">
        <v>133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3" t="s">
        <v>77</v>
      </c>
      <c r="BK357" s="139">
        <f>ROUND(I357*H357,2)</f>
        <v>0</v>
      </c>
      <c r="BL357" s="3" t="s">
        <v>139</v>
      </c>
      <c r="BM357" s="138" t="s">
        <v>520</v>
      </c>
    </row>
    <row r="358" spans="2:65" s="18" customFormat="1" ht="29.25">
      <c r="B358" s="19"/>
      <c r="D358" s="140" t="s">
        <v>141</v>
      </c>
      <c r="F358" s="141" t="s">
        <v>521</v>
      </c>
      <c r="I358" s="142"/>
      <c r="L358" s="19"/>
      <c r="M358" s="143"/>
      <c r="T358" s="43"/>
      <c r="AT358" s="3" t="s">
        <v>141</v>
      </c>
      <c r="AU358" s="3" t="s">
        <v>79</v>
      </c>
    </row>
    <row r="359" spans="2:65" s="18" customFormat="1">
      <c r="B359" s="19"/>
      <c r="D359" s="144" t="s">
        <v>143</v>
      </c>
      <c r="F359" s="145" t="s">
        <v>522</v>
      </c>
      <c r="I359" s="142"/>
      <c r="L359" s="19"/>
      <c r="M359" s="143"/>
      <c r="T359" s="43"/>
      <c r="AT359" s="3" t="s">
        <v>143</v>
      </c>
      <c r="AU359" s="3" t="s">
        <v>79</v>
      </c>
    </row>
    <row r="360" spans="2:65" s="154" customFormat="1">
      <c r="B360" s="155"/>
      <c r="D360" s="140" t="s">
        <v>182</v>
      </c>
      <c r="E360" s="156" t="s">
        <v>19</v>
      </c>
      <c r="F360" s="157" t="s">
        <v>523</v>
      </c>
      <c r="H360" s="158">
        <v>534.79999999999995</v>
      </c>
      <c r="I360" s="159"/>
      <c r="L360" s="155"/>
      <c r="M360" s="160"/>
      <c r="T360" s="161"/>
      <c r="AT360" s="156" t="s">
        <v>182</v>
      </c>
      <c r="AU360" s="156" t="s">
        <v>79</v>
      </c>
      <c r="AV360" s="154" t="s">
        <v>79</v>
      </c>
      <c r="AW360" s="154" t="s">
        <v>31</v>
      </c>
      <c r="AX360" s="154" t="s">
        <v>77</v>
      </c>
      <c r="AY360" s="156" t="s">
        <v>133</v>
      </c>
    </row>
    <row r="361" spans="2:65" s="18" customFormat="1" ht="24.2" customHeight="1">
      <c r="B361" s="19"/>
      <c r="C361" s="170" t="s">
        <v>524</v>
      </c>
      <c r="D361" s="170" t="s">
        <v>308</v>
      </c>
      <c r="E361" s="171" t="s">
        <v>525</v>
      </c>
      <c r="F361" s="172" t="s">
        <v>526</v>
      </c>
      <c r="G361" s="173" t="s">
        <v>178</v>
      </c>
      <c r="H361" s="174">
        <v>561.54</v>
      </c>
      <c r="I361" s="175"/>
      <c r="J361" s="176">
        <f>ROUND(I361*H361,2)</f>
        <v>0</v>
      </c>
      <c r="K361" s="177"/>
      <c r="L361" s="178"/>
      <c r="M361" s="179" t="s">
        <v>19</v>
      </c>
      <c r="N361" s="180" t="s">
        <v>40</v>
      </c>
      <c r="P361" s="136">
        <f>O361*H361</f>
        <v>0</v>
      </c>
      <c r="Q361" s="136">
        <v>2.9999999999999997E-4</v>
      </c>
      <c r="R361" s="136">
        <f>Q361*H361</f>
        <v>0.16846199999999997</v>
      </c>
      <c r="S361" s="136">
        <v>0</v>
      </c>
      <c r="T361" s="137">
        <f>S361*H361</f>
        <v>0</v>
      </c>
      <c r="AR361" s="138" t="s">
        <v>185</v>
      </c>
      <c r="AT361" s="138" t="s">
        <v>308</v>
      </c>
      <c r="AU361" s="138" t="s">
        <v>79</v>
      </c>
      <c r="AY361" s="3" t="s">
        <v>133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3" t="s">
        <v>77</v>
      </c>
      <c r="BK361" s="139">
        <f>ROUND(I361*H361,2)</f>
        <v>0</v>
      </c>
      <c r="BL361" s="3" t="s">
        <v>139</v>
      </c>
      <c r="BM361" s="138" t="s">
        <v>527</v>
      </c>
    </row>
    <row r="362" spans="2:65" s="18" customFormat="1" ht="19.5">
      <c r="B362" s="19"/>
      <c r="D362" s="140" t="s">
        <v>141</v>
      </c>
      <c r="F362" s="141" t="s">
        <v>526</v>
      </c>
      <c r="I362" s="142"/>
      <c r="L362" s="19"/>
      <c r="M362" s="143"/>
      <c r="T362" s="43"/>
      <c r="AT362" s="3" t="s">
        <v>141</v>
      </c>
      <c r="AU362" s="3" t="s">
        <v>79</v>
      </c>
    </row>
    <row r="363" spans="2:65" s="154" customFormat="1">
      <c r="B363" s="155"/>
      <c r="D363" s="140" t="s">
        <v>182</v>
      </c>
      <c r="E363" s="156" t="s">
        <v>19</v>
      </c>
      <c r="F363" s="157" t="s">
        <v>528</v>
      </c>
      <c r="H363" s="158">
        <v>561.54</v>
      </c>
      <c r="I363" s="159"/>
      <c r="L363" s="155"/>
      <c r="M363" s="160"/>
      <c r="T363" s="161"/>
      <c r="AT363" s="156" t="s">
        <v>182</v>
      </c>
      <c r="AU363" s="156" t="s">
        <v>79</v>
      </c>
      <c r="AV363" s="154" t="s">
        <v>79</v>
      </c>
      <c r="AW363" s="154" t="s">
        <v>31</v>
      </c>
      <c r="AX363" s="154" t="s">
        <v>77</v>
      </c>
      <c r="AY363" s="156" t="s">
        <v>133</v>
      </c>
    </row>
    <row r="364" spans="2:65" s="18" customFormat="1" ht="16.5" customHeight="1">
      <c r="B364" s="19"/>
      <c r="C364" s="126" t="s">
        <v>529</v>
      </c>
      <c r="D364" s="126" t="s">
        <v>135</v>
      </c>
      <c r="E364" s="127" t="s">
        <v>530</v>
      </c>
      <c r="F364" s="128" t="s">
        <v>531</v>
      </c>
      <c r="G364" s="129" t="s">
        <v>262</v>
      </c>
      <c r="H364" s="130">
        <v>22.5</v>
      </c>
      <c r="I364" s="131"/>
      <c r="J364" s="132">
        <f>ROUND(I364*H364,2)</f>
        <v>0</v>
      </c>
      <c r="K364" s="133"/>
      <c r="L364" s="19"/>
      <c r="M364" s="134" t="s">
        <v>19</v>
      </c>
      <c r="N364" s="135" t="s">
        <v>40</v>
      </c>
      <c r="P364" s="136">
        <f>O364*H364</f>
        <v>0</v>
      </c>
      <c r="Q364" s="136">
        <v>0</v>
      </c>
      <c r="R364" s="136">
        <f>Q364*H364</f>
        <v>0</v>
      </c>
      <c r="S364" s="136">
        <v>0</v>
      </c>
      <c r="T364" s="137">
        <f>S364*H364</f>
        <v>0</v>
      </c>
      <c r="AR364" s="138" t="s">
        <v>139</v>
      </c>
      <c r="AT364" s="138" t="s">
        <v>135</v>
      </c>
      <c r="AU364" s="138" t="s">
        <v>79</v>
      </c>
      <c r="AY364" s="3" t="s">
        <v>133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3" t="s">
        <v>77</v>
      </c>
      <c r="BK364" s="139">
        <f>ROUND(I364*H364,2)</f>
        <v>0</v>
      </c>
      <c r="BL364" s="3" t="s">
        <v>139</v>
      </c>
      <c r="BM364" s="138" t="s">
        <v>532</v>
      </c>
    </row>
    <row r="365" spans="2:65" s="18" customFormat="1">
      <c r="B365" s="19"/>
      <c r="D365" s="140" t="s">
        <v>141</v>
      </c>
      <c r="F365" s="141" t="s">
        <v>533</v>
      </c>
      <c r="I365" s="142"/>
      <c r="L365" s="19"/>
      <c r="M365" s="143"/>
      <c r="T365" s="43"/>
      <c r="AT365" s="3" t="s">
        <v>141</v>
      </c>
      <c r="AU365" s="3" t="s">
        <v>79</v>
      </c>
    </row>
    <row r="366" spans="2:65" s="18" customFormat="1">
      <c r="B366" s="19"/>
      <c r="D366" s="144" t="s">
        <v>143</v>
      </c>
      <c r="F366" s="145" t="s">
        <v>534</v>
      </c>
      <c r="I366" s="142"/>
      <c r="L366" s="19"/>
      <c r="M366" s="143"/>
      <c r="T366" s="43"/>
      <c r="AT366" s="3" t="s">
        <v>143</v>
      </c>
      <c r="AU366" s="3" t="s">
        <v>79</v>
      </c>
    </row>
    <row r="367" spans="2:65" s="147" customFormat="1">
      <c r="B367" s="148"/>
      <c r="D367" s="140" t="s">
        <v>182</v>
      </c>
      <c r="E367" s="149" t="s">
        <v>19</v>
      </c>
      <c r="F367" s="150" t="s">
        <v>535</v>
      </c>
      <c r="H367" s="149" t="s">
        <v>19</v>
      </c>
      <c r="I367" s="151"/>
      <c r="L367" s="148"/>
      <c r="M367" s="152"/>
      <c r="T367" s="153"/>
      <c r="AT367" s="149" t="s">
        <v>182</v>
      </c>
      <c r="AU367" s="149" t="s">
        <v>79</v>
      </c>
      <c r="AV367" s="147" t="s">
        <v>77</v>
      </c>
      <c r="AW367" s="147" t="s">
        <v>31</v>
      </c>
      <c r="AX367" s="147" t="s">
        <v>69</v>
      </c>
      <c r="AY367" s="149" t="s">
        <v>133</v>
      </c>
    </row>
    <row r="368" spans="2:65" s="154" customFormat="1">
      <c r="B368" s="155"/>
      <c r="D368" s="140" t="s">
        <v>182</v>
      </c>
      <c r="E368" s="156" t="s">
        <v>19</v>
      </c>
      <c r="F368" s="157" t="s">
        <v>536</v>
      </c>
      <c r="H368" s="158">
        <v>22.5</v>
      </c>
      <c r="I368" s="159"/>
      <c r="L368" s="155"/>
      <c r="M368" s="160"/>
      <c r="T368" s="161"/>
      <c r="AT368" s="156" t="s">
        <v>182</v>
      </c>
      <c r="AU368" s="156" t="s">
        <v>79</v>
      </c>
      <c r="AV368" s="154" t="s">
        <v>79</v>
      </c>
      <c r="AW368" s="154" t="s">
        <v>31</v>
      </c>
      <c r="AX368" s="154" t="s">
        <v>77</v>
      </c>
      <c r="AY368" s="156" t="s">
        <v>133</v>
      </c>
    </row>
    <row r="369" spans="2:65" s="18" customFormat="1" ht="16.5" customHeight="1">
      <c r="B369" s="19"/>
      <c r="C369" s="170" t="s">
        <v>537</v>
      </c>
      <c r="D369" s="170" t="s">
        <v>308</v>
      </c>
      <c r="E369" s="171" t="s">
        <v>538</v>
      </c>
      <c r="F369" s="172" t="s">
        <v>539</v>
      </c>
      <c r="G369" s="173" t="s">
        <v>343</v>
      </c>
      <c r="H369" s="174">
        <v>45</v>
      </c>
      <c r="I369" s="175"/>
      <c r="J369" s="176">
        <f>ROUND(I369*H369,2)</f>
        <v>0</v>
      </c>
      <c r="K369" s="177"/>
      <c r="L369" s="178"/>
      <c r="M369" s="179" t="s">
        <v>19</v>
      </c>
      <c r="N369" s="180" t="s">
        <v>40</v>
      </c>
      <c r="P369" s="136">
        <f>O369*H369</f>
        <v>0</v>
      </c>
      <c r="Q369" s="136">
        <v>1</v>
      </c>
      <c r="R369" s="136">
        <f>Q369*H369</f>
        <v>45</v>
      </c>
      <c r="S369" s="136">
        <v>0</v>
      </c>
      <c r="T369" s="137">
        <f>S369*H369</f>
        <v>0</v>
      </c>
      <c r="AR369" s="138" t="s">
        <v>185</v>
      </c>
      <c r="AT369" s="138" t="s">
        <v>308</v>
      </c>
      <c r="AU369" s="138" t="s">
        <v>79</v>
      </c>
      <c r="AY369" s="3" t="s">
        <v>133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3" t="s">
        <v>77</v>
      </c>
      <c r="BK369" s="139">
        <f>ROUND(I369*H369,2)</f>
        <v>0</v>
      </c>
      <c r="BL369" s="3" t="s">
        <v>139</v>
      </c>
      <c r="BM369" s="138" t="s">
        <v>540</v>
      </c>
    </row>
    <row r="370" spans="2:65" s="18" customFormat="1">
      <c r="B370" s="19"/>
      <c r="D370" s="140" t="s">
        <v>141</v>
      </c>
      <c r="F370" s="141" t="s">
        <v>539</v>
      </c>
      <c r="I370" s="142"/>
      <c r="L370" s="19"/>
      <c r="M370" s="143"/>
      <c r="T370" s="43"/>
      <c r="AT370" s="3" t="s">
        <v>141</v>
      </c>
      <c r="AU370" s="3" t="s">
        <v>79</v>
      </c>
    </row>
    <row r="371" spans="2:65" s="154" customFormat="1">
      <c r="B371" s="155"/>
      <c r="D371" s="140" t="s">
        <v>182</v>
      </c>
      <c r="E371" s="156" t="s">
        <v>19</v>
      </c>
      <c r="F371" s="157" t="s">
        <v>541</v>
      </c>
      <c r="H371" s="158">
        <v>45</v>
      </c>
      <c r="I371" s="159"/>
      <c r="L371" s="155"/>
      <c r="M371" s="160"/>
      <c r="T371" s="161"/>
      <c r="AT371" s="156" t="s">
        <v>182</v>
      </c>
      <c r="AU371" s="156" t="s">
        <v>79</v>
      </c>
      <c r="AV371" s="154" t="s">
        <v>79</v>
      </c>
      <c r="AW371" s="154" t="s">
        <v>31</v>
      </c>
      <c r="AX371" s="154" t="s">
        <v>77</v>
      </c>
      <c r="AY371" s="156" t="s">
        <v>133</v>
      </c>
    </row>
    <row r="372" spans="2:65" s="18" customFormat="1" ht="24.2" customHeight="1">
      <c r="B372" s="19"/>
      <c r="C372" s="126" t="s">
        <v>542</v>
      </c>
      <c r="D372" s="126" t="s">
        <v>135</v>
      </c>
      <c r="E372" s="127" t="s">
        <v>543</v>
      </c>
      <c r="F372" s="128" t="s">
        <v>544</v>
      </c>
      <c r="G372" s="129" t="s">
        <v>138</v>
      </c>
      <c r="H372" s="130">
        <v>2</v>
      </c>
      <c r="I372" s="131"/>
      <c r="J372" s="132">
        <f>ROUND(I372*H372,2)</f>
        <v>0</v>
      </c>
      <c r="K372" s="133"/>
      <c r="L372" s="19"/>
      <c r="M372" s="134" t="s">
        <v>19</v>
      </c>
      <c r="N372" s="135" t="s">
        <v>40</v>
      </c>
      <c r="P372" s="136">
        <f>O372*H372</f>
        <v>0</v>
      </c>
      <c r="Q372" s="136">
        <v>0</v>
      </c>
      <c r="R372" s="136">
        <f>Q372*H372</f>
        <v>0</v>
      </c>
      <c r="S372" s="136">
        <v>0</v>
      </c>
      <c r="T372" s="137">
        <f>S372*H372</f>
        <v>0</v>
      </c>
      <c r="AR372" s="138" t="s">
        <v>139</v>
      </c>
      <c r="AT372" s="138" t="s">
        <v>135</v>
      </c>
      <c r="AU372" s="138" t="s">
        <v>79</v>
      </c>
      <c r="AY372" s="3" t="s">
        <v>133</v>
      </c>
      <c r="BE372" s="139">
        <f>IF(N372="základní",J372,0)</f>
        <v>0</v>
      </c>
      <c r="BF372" s="139">
        <f>IF(N372="snížená",J372,0)</f>
        <v>0</v>
      </c>
      <c r="BG372" s="139">
        <f>IF(N372="zákl. přenesená",J372,0)</f>
        <v>0</v>
      </c>
      <c r="BH372" s="139">
        <f>IF(N372="sníž. přenesená",J372,0)</f>
        <v>0</v>
      </c>
      <c r="BI372" s="139">
        <f>IF(N372="nulová",J372,0)</f>
        <v>0</v>
      </c>
      <c r="BJ372" s="3" t="s">
        <v>77</v>
      </c>
      <c r="BK372" s="139">
        <f>ROUND(I372*H372,2)</f>
        <v>0</v>
      </c>
      <c r="BL372" s="3" t="s">
        <v>139</v>
      </c>
      <c r="BM372" s="138" t="s">
        <v>545</v>
      </c>
    </row>
    <row r="373" spans="2:65" s="18" customFormat="1">
      <c r="B373" s="19"/>
      <c r="D373" s="140" t="s">
        <v>141</v>
      </c>
      <c r="F373" s="141" t="s">
        <v>546</v>
      </c>
      <c r="I373" s="142"/>
      <c r="L373" s="19"/>
      <c r="M373" s="143"/>
      <c r="T373" s="43"/>
      <c r="AT373" s="3" t="s">
        <v>141</v>
      </c>
      <c r="AU373" s="3" t="s">
        <v>79</v>
      </c>
    </row>
    <row r="374" spans="2:65" s="154" customFormat="1">
      <c r="B374" s="155"/>
      <c r="D374" s="140" t="s">
        <v>182</v>
      </c>
      <c r="E374" s="156" t="s">
        <v>19</v>
      </c>
      <c r="F374" s="157" t="s">
        <v>79</v>
      </c>
      <c r="H374" s="158">
        <v>2</v>
      </c>
      <c r="I374" s="159"/>
      <c r="L374" s="155"/>
      <c r="M374" s="160"/>
      <c r="T374" s="161"/>
      <c r="AT374" s="156" t="s">
        <v>182</v>
      </c>
      <c r="AU374" s="156" t="s">
        <v>79</v>
      </c>
      <c r="AV374" s="154" t="s">
        <v>79</v>
      </c>
      <c r="AW374" s="154" t="s">
        <v>31</v>
      </c>
      <c r="AX374" s="154" t="s">
        <v>77</v>
      </c>
      <c r="AY374" s="156" t="s">
        <v>133</v>
      </c>
    </row>
    <row r="375" spans="2:65" s="113" customFormat="1" ht="22.9" customHeight="1">
      <c r="B375" s="114"/>
      <c r="D375" s="115" t="s">
        <v>68</v>
      </c>
      <c r="E375" s="124" t="s">
        <v>152</v>
      </c>
      <c r="F375" s="124" t="s">
        <v>547</v>
      </c>
      <c r="I375" s="117"/>
      <c r="J375" s="125">
        <f>BK375</f>
        <v>0</v>
      </c>
      <c r="L375" s="114"/>
      <c r="M375" s="119"/>
      <c r="P375" s="120">
        <f>SUM(P376:P386)</f>
        <v>0</v>
      </c>
      <c r="R375" s="120">
        <f>SUM(R376:R386)</f>
        <v>0</v>
      </c>
      <c r="T375" s="121">
        <f>SUM(T376:T386)</f>
        <v>0</v>
      </c>
      <c r="AR375" s="115" t="s">
        <v>77</v>
      </c>
      <c r="AT375" s="122" t="s">
        <v>68</v>
      </c>
      <c r="AU375" s="122" t="s">
        <v>77</v>
      </c>
      <c r="AY375" s="115" t="s">
        <v>133</v>
      </c>
      <c r="BK375" s="123">
        <f>SUM(BK376:BK386)</f>
        <v>0</v>
      </c>
    </row>
    <row r="376" spans="2:65" s="18" customFormat="1" ht="21.75" customHeight="1">
      <c r="B376" s="19"/>
      <c r="C376" s="126" t="s">
        <v>548</v>
      </c>
      <c r="D376" s="126" t="s">
        <v>135</v>
      </c>
      <c r="E376" s="127" t="s">
        <v>549</v>
      </c>
      <c r="F376" s="128" t="s">
        <v>550</v>
      </c>
      <c r="G376" s="129" t="s">
        <v>262</v>
      </c>
      <c r="H376" s="130">
        <v>57.776000000000003</v>
      </c>
      <c r="I376" s="131"/>
      <c r="J376" s="132">
        <f>ROUND(I376*H376,2)</f>
        <v>0</v>
      </c>
      <c r="K376" s="133"/>
      <c r="L376" s="19"/>
      <c r="M376" s="134" t="s">
        <v>19</v>
      </c>
      <c r="N376" s="135" t="s">
        <v>40</v>
      </c>
      <c r="P376" s="136">
        <f>O376*H376</f>
        <v>0</v>
      </c>
      <c r="Q376" s="136">
        <v>0</v>
      </c>
      <c r="R376" s="136">
        <f>Q376*H376</f>
        <v>0</v>
      </c>
      <c r="S376" s="136">
        <v>0</v>
      </c>
      <c r="T376" s="137">
        <f>S376*H376</f>
        <v>0</v>
      </c>
      <c r="AR376" s="138" t="s">
        <v>139</v>
      </c>
      <c r="AT376" s="138" t="s">
        <v>135</v>
      </c>
      <c r="AU376" s="138" t="s">
        <v>79</v>
      </c>
      <c r="AY376" s="3" t="s">
        <v>133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3" t="s">
        <v>77</v>
      </c>
      <c r="BK376" s="139">
        <f>ROUND(I376*H376,2)</f>
        <v>0</v>
      </c>
      <c r="BL376" s="3" t="s">
        <v>139</v>
      </c>
      <c r="BM376" s="138" t="s">
        <v>551</v>
      </c>
    </row>
    <row r="377" spans="2:65" s="18" customFormat="1" ht="19.5">
      <c r="B377" s="19"/>
      <c r="D377" s="140" t="s">
        <v>141</v>
      </c>
      <c r="F377" s="141" t="s">
        <v>552</v>
      </c>
      <c r="I377" s="142"/>
      <c r="L377" s="19"/>
      <c r="M377" s="143"/>
      <c r="T377" s="43"/>
      <c r="AT377" s="3" t="s">
        <v>141</v>
      </c>
      <c r="AU377" s="3" t="s">
        <v>79</v>
      </c>
    </row>
    <row r="378" spans="2:65" s="154" customFormat="1">
      <c r="B378" s="155"/>
      <c r="D378" s="140" t="s">
        <v>182</v>
      </c>
      <c r="E378" s="156" t="s">
        <v>19</v>
      </c>
      <c r="F378" s="157" t="s">
        <v>553</v>
      </c>
      <c r="H378" s="158">
        <v>57.776000000000003</v>
      </c>
      <c r="I378" s="159"/>
      <c r="L378" s="155"/>
      <c r="M378" s="160"/>
      <c r="T378" s="161"/>
      <c r="AT378" s="156" t="s">
        <v>182</v>
      </c>
      <c r="AU378" s="156" t="s">
        <v>79</v>
      </c>
      <c r="AV378" s="154" t="s">
        <v>79</v>
      </c>
      <c r="AW378" s="154" t="s">
        <v>31</v>
      </c>
      <c r="AX378" s="154" t="s">
        <v>77</v>
      </c>
      <c r="AY378" s="156" t="s">
        <v>133</v>
      </c>
    </row>
    <row r="379" spans="2:65" s="18" customFormat="1" ht="24.2" customHeight="1">
      <c r="B379" s="19"/>
      <c r="C379" s="126" t="s">
        <v>554</v>
      </c>
      <c r="D379" s="126" t="s">
        <v>135</v>
      </c>
      <c r="E379" s="127" t="s">
        <v>555</v>
      </c>
      <c r="F379" s="128" t="s">
        <v>556</v>
      </c>
      <c r="G379" s="129" t="s">
        <v>138</v>
      </c>
      <c r="H379" s="130">
        <v>10</v>
      </c>
      <c r="I379" s="131"/>
      <c r="J379" s="132">
        <f>ROUND(I379*H379,2)</f>
        <v>0</v>
      </c>
      <c r="K379" s="133"/>
      <c r="L379" s="19"/>
      <c r="M379" s="134" t="s">
        <v>19</v>
      </c>
      <c r="N379" s="135" t="s">
        <v>40</v>
      </c>
      <c r="P379" s="136">
        <f>O379*H379</f>
        <v>0</v>
      </c>
      <c r="Q379" s="136">
        <v>0</v>
      </c>
      <c r="R379" s="136">
        <f>Q379*H379</f>
        <v>0</v>
      </c>
      <c r="S379" s="136">
        <v>0</v>
      </c>
      <c r="T379" s="137">
        <f>S379*H379</f>
        <v>0</v>
      </c>
      <c r="AR379" s="138" t="s">
        <v>139</v>
      </c>
      <c r="AT379" s="138" t="s">
        <v>135</v>
      </c>
      <c r="AU379" s="138" t="s">
        <v>79</v>
      </c>
      <c r="AY379" s="3" t="s">
        <v>133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3" t="s">
        <v>77</v>
      </c>
      <c r="BK379" s="139">
        <f>ROUND(I379*H379,2)</f>
        <v>0</v>
      </c>
      <c r="BL379" s="3" t="s">
        <v>139</v>
      </c>
      <c r="BM379" s="138" t="s">
        <v>557</v>
      </c>
    </row>
    <row r="380" spans="2:65" s="18" customFormat="1" ht="19.5">
      <c r="B380" s="19"/>
      <c r="D380" s="140" t="s">
        <v>141</v>
      </c>
      <c r="F380" s="141" t="s">
        <v>556</v>
      </c>
      <c r="I380" s="142"/>
      <c r="L380" s="19"/>
      <c r="M380" s="143"/>
      <c r="T380" s="43"/>
      <c r="AT380" s="3" t="s">
        <v>141</v>
      </c>
      <c r="AU380" s="3" t="s">
        <v>79</v>
      </c>
    </row>
    <row r="381" spans="2:65" s="147" customFormat="1">
      <c r="B381" s="148"/>
      <c r="D381" s="140" t="s">
        <v>182</v>
      </c>
      <c r="E381" s="149" t="s">
        <v>19</v>
      </c>
      <c r="F381" s="150" t="s">
        <v>558</v>
      </c>
      <c r="H381" s="149" t="s">
        <v>19</v>
      </c>
      <c r="I381" s="151"/>
      <c r="L381" s="148"/>
      <c r="M381" s="152"/>
      <c r="T381" s="153"/>
      <c r="AT381" s="149" t="s">
        <v>182</v>
      </c>
      <c r="AU381" s="149" t="s">
        <v>79</v>
      </c>
      <c r="AV381" s="147" t="s">
        <v>77</v>
      </c>
      <c r="AW381" s="147" t="s">
        <v>31</v>
      </c>
      <c r="AX381" s="147" t="s">
        <v>69</v>
      </c>
      <c r="AY381" s="149" t="s">
        <v>133</v>
      </c>
    </row>
    <row r="382" spans="2:65" s="154" customFormat="1">
      <c r="B382" s="155"/>
      <c r="D382" s="140" t="s">
        <v>182</v>
      </c>
      <c r="E382" s="156" t="s">
        <v>19</v>
      </c>
      <c r="F382" s="157" t="s">
        <v>197</v>
      </c>
      <c r="H382" s="158">
        <v>10</v>
      </c>
      <c r="I382" s="159"/>
      <c r="L382" s="155"/>
      <c r="M382" s="160"/>
      <c r="T382" s="161"/>
      <c r="AT382" s="156" t="s">
        <v>182</v>
      </c>
      <c r="AU382" s="156" t="s">
        <v>79</v>
      </c>
      <c r="AV382" s="154" t="s">
        <v>79</v>
      </c>
      <c r="AW382" s="154" t="s">
        <v>31</v>
      </c>
      <c r="AX382" s="154" t="s">
        <v>77</v>
      </c>
      <c r="AY382" s="156" t="s">
        <v>133</v>
      </c>
    </row>
    <row r="383" spans="2:65" s="18" customFormat="1" ht="24.2" customHeight="1">
      <c r="B383" s="19"/>
      <c r="C383" s="126" t="s">
        <v>559</v>
      </c>
      <c r="D383" s="126" t="s">
        <v>135</v>
      </c>
      <c r="E383" s="127" t="s">
        <v>560</v>
      </c>
      <c r="F383" s="128" t="s">
        <v>561</v>
      </c>
      <c r="G383" s="129" t="s">
        <v>138</v>
      </c>
      <c r="H383" s="130">
        <v>10</v>
      </c>
      <c r="I383" s="131"/>
      <c r="J383" s="132">
        <f>ROUND(I383*H383,2)</f>
        <v>0</v>
      </c>
      <c r="K383" s="133"/>
      <c r="L383" s="19"/>
      <c r="M383" s="134" t="s">
        <v>19</v>
      </c>
      <c r="N383" s="135" t="s">
        <v>40</v>
      </c>
      <c r="P383" s="136">
        <f>O383*H383</f>
        <v>0</v>
      </c>
      <c r="Q383" s="136">
        <v>0</v>
      </c>
      <c r="R383" s="136">
        <f>Q383*H383</f>
        <v>0</v>
      </c>
      <c r="S383" s="136">
        <v>0</v>
      </c>
      <c r="T383" s="137">
        <f>S383*H383</f>
        <v>0</v>
      </c>
      <c r="AR383" s="138" t="s">
        <v>139</v>
      </c>
      <c r="AT383" s="138" t="s">
        <v>135</v>
      </c>
      <c r="AU383" s="138" t="s">
        <v>79</v>
      </c>
      <c r="AY383" s="3" t="s">
        <v>133</v>
      </c>
      <c r="BE383" s="139">
        <f>IF(N383="základní",J383,0)</f>
        <v>0</v>
      </c>
      <c r="BF383" s="139">
        <f>IF(N383="snížená",J383,0)</f>
        <v>0</v>
      </c>
      <c r="BG383" s="139">
        <f>IF(N383="zákl. přenesená",J383,0)</f>
        <v>0</v>
      </c>
      <c r="BH383" s="139">
        <f>IF(N383="sníž. přenesená",J383,0)</f>
        <v>0</v>
      </c>
      <c r="BI383" s="139">
        <f>IF(N383="nulová",J383,0)</f>
        <v>0</v>
      </c>
      <c r="BJ383" s="3" t="s">
        <v>77</v>
      </c>
      <c r="BK383" s="139">
        <f>ROUND(I383*H383,2)</f>
        <v>0</v>
      </c>
      <c r="BL383" s="3" t="s">
        <v>139</v>
      </c>
      <c r="BM383" s="138" t="s">
        <v>562</v>
      </c>
    </row>
    <row r="384" spans="2:65" s="18" customFormat="1" ht="19.5">
      <c r="B384" s="19"/>
      <c r="D384" s="140" t="s">
        <v>141</v>
      </c>
      <c r="F384" s="141" t="s">
        <v>563</v>
      </c>
      <c r="I384" s="142"/>
      <c r="L384" s="19"/>
      <c r="M384" s="143"/>
      <c r="T384" s="43"/>
      <c r="AT384" s="3" t="s">
        <v>141</v>
      </c>
      <c r="AU384" s="3" t="s">
        <v>79</v>
      </c>
    </row>
    <row r="385" spans="2:65" s="147" customFormat="1">
      <c r="B385" s="148"/>
      <c r="D385" s="140" t="s">
        <v>182</v>
      </c>
      <c r="E385" s="149" t="s">
        <v>19</v>
      </c>
      <c r="F385" s="150" t="s">
        <v>564</v>
      </c>
      <c r="H385" s="149" t="s">
        <v>19</v>
      </c>
      <c r="I385" s="151"/>
      <c r="L385" s="148"/>
      <c r="M385" s="152"/>
      <c r="T385" s="153"/>
      <c r="AT385" s="149" t="s">
        <v>182</v>
      </c>
      <c r="AU385" s="149" t="s">
        <v>79</v>
      </c>
      <c r="AV385" s="147" t="s">
        <v>77</v>
      </c>
      <c r="AW385" s="147" t="s">
        <v>31</v>
      </c>
      <c r="AX385" s="147" t="s">
        <v>69</v>
      </c>
      <c r="AY385" s="149" t="s">
        <v>133</v>
      </c>
    </row>
    <row r="386" spans="2:65" s="154" customFormat="1">
      <c r="B386" s="155"/>
      <c r="D386" s="140" t="s">
        <v>182</v>
      </c>
      <c r="E386" s="156" t="s">
        <v>19</v>
      </c>
      <c r="F386" s="157" t="s">
        <v>565</v>
      </c>
      <c r="H386" s="158">
        <v>10</v>
      </c>
      <c r="I386" s="159"/>
      <c r="L386" s="155"/>
      <c r="M386" s="160"/>
      <c r="T386" s="161"/>
      <c r="AT386" s="156" t="s">
        <v>182</v>
      </c>
      <c r="AU386" s="156" t="s">
        <v>79</v>
      </c>
      <c r="AV386" s="154" t="s">
        <v>79</v>
      </c>
      <c r="AW386" s="154" t="s">
        <v>31</v>
      </c>
      <c r="AX386" s="154" t="s">
        <v>77</v>
      </c>
      <c r="AY386" s="156" t="s">
        <v>133</v>
      </c>
    </row>
    <row r="387" spans="2:65" s="113" customFormat="1" ht="22.9" customHeight="1">
      <c r="B387" s="114"/>
      <c r="D387" s="115" t="s">
        <v>68</v>
      </c>
      <c r="E387" s="124" t="s">
        <v>139</v>
      </c>
      <c r="F387" s="124" t="s">
        <v>566</v>
      </c>
      <c r="I387" s="117"/>
      <c r="J387" s="125">
        <f>BK387</f>
        <v>0</v>
      </c>
      <c r="L387" s="114"/>
      <c r="M387" s="119"/>
      <c r="P387" s="120">
        <f>SUM(P388:P399)</f>
        <v>0</v>
      </c>
      <c r="R387" s="120">
        <f>SUM(R388:R399)</f>
        <v>0.19681199999999999</v>
      </c>
      <c r="T387" s="121">
        <f>SUM(T388:T399)</f>
        <v>0</v>
      </c>
      <c r="AR387" s="115" t="s">
        <v>77</v>
      </c>
      <c r="AT387" s="122" t="s">
        <v>68</v>
      </c>
      <c r="AU387" s="122" t="s">
        <v>77</v>
      </c>
      <c r="AY387" s="115" t="s">
        <v>133</v>
      </c>
      <c r="BK387" s="123">
        <f>SUM(BK388:BK399)</f>
        <v>0</v>
      </c>
    </row>
    <row r="388" spans="2:65" s="18" customFormat="1" ht="16.5" customHeight="1">
      <c r="B388" s="19"/>
      <c r="C388" s="126" t="s">
        <v>567</v>
      </c>
      <c r="D388" s="126" t="s">
        <v>135</v>
      </c>
      <c r="E388" s="127" t="s">
        <v>568</v>
      </c>
      <c r="F388" s="128" t="s">
        <v>569</v>
      </c>
      <c r="G388" s="129" t="s">
        <v>262</v>
      </c>
      <c r="H388" s="130">
        <v>53.48</v>
      </c>
      <c r="I388" s="131"/>
      <c r="J388" s="132">
        <f>ROUND(I388*H388,2)</f>
        <v>0</v>
      </c>
      <c r="K388" s="133"/>
      <c r="L388" s="19"/>
      <c r="M388" s="134" t="s">
        <v>19</v>
      </c>
      <c r="N388" s="135" t="s">
        <v>40</v>
      </c>
      <c r="P388" s="136">
        <f>O388*H388</f>
        <v>0</v>
      </c>
      <c r="Q388" s="136">
        <v>0</v>
      </c>
      <c r="R388" s="136">
        <f>Q388*H388</f>
        <v>0</v>
      </c>
      <c r="S388" s="136">
        <v>0</v>
      </c>
      <c r="T388" s="137">
        <f>S388*H388</f>
        <v>0</v>
      </c>
      <c r="AR388" s="138" t="s">
        <v>139</v>
      </c>
      <c r="AT388" s="138" t="s">
        <v>135</v>
      </c>
      <c r="AU388" s="138" t="s">
        <v>79</v>
      </c>
      <c r="AY388" s="3" t="s">
        <v>133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3" t="s">
        <v>77</v>
      </c>
      <c r="BK388" s="139">
        <f>ROUND(I388*H388,2)</f>
        <v>0</v>
      </c>
      <c r="BL388" s="3" t="s">
        <v>139</v>
      </c>
      <c r="BM388" s="138" t="s">
        <v>570</v>
      </c>
    </row>
    <row r="389" spans="2:65" s="18" customFormat="1" ht="19.5">
      <c r="B389" s="19"/>
      <c r="D389" s="140" t="s">
        <v>141</v>
      </c>
      <c r="F389" s="141" t="s">
        <v>571</v>
      </c>
      <c r="I389" s="142"/>
      <c r="L389" s="19"/>
      <c r="M389" s="143"/>
      <c r="T389" s="43"/>
      <c r="AT389" s="3" t="s">
        <v>141</v>
      </c>
      <c r="AU389" s="3" t="s">
        <v>79</v>
      </c>
    </row>
    <row r="390" spans="2:65" s="18" customFormat="1">
      <c r="B390" s="19"/>
      <c r="D390" s="144" t="s">
        <v>143</v>
      </c>
      <c r="F390" s="145" t="s">
        <v>572</v>
      </c>
      <c r="I390" s="142"/>
      <c r="L390" s="19"/>
      <c r="M390" s="143"/>
      <c r="T390" s="43"/>
      <c r="AT390" s="3" t="s">
        <v>143</v>
      </c>
      <c r="AU390" s="3" t="s">
        <v>79</v>
      </c>
    </row>
    <row r="391" spans="2:65" s="154" customFormat="1">
      <c r="B391" s="155"/>
      <c r="D391" s="140" t="s">
        <v>182</v>
      </c>
      <c r="E391" s="156" t="s">
        <v>88</v>
      </c>
      <c r="F391" s="157" t="s">
        <v>573</v>
      </c>
      <c r="H391" s="158">
        <v>53.48</v>
      </c>
      <c r="I391" s="159"/>
      <c r="L391" s="155"/>
      <c r="M391" s="160"/>
      <c r="T391" s="161"/>
      <c r="AT391" s="156" t="s">
        <v>182</v>
      </c>
      <c r="AU391" s="156" t="s">
        <v>79</v>
      </c>
      <c r="AV391" s="154" t="s">
        <v>79</v>
      </c>
      <c r="AW391" s="154" t="s">
        <v>31</v>
      </c>
      <c r="AX391" s="154" t="s">
        <v>77</v>
      </c>
      <c r="AY391" s="156" t="s">
        <v>133</v>
      </c>
    </row>
    <row r="392" spans="2:65" s="18" customFormat="1" ht="33" customHeight="1">
      <c r="B392" s="19"/>
      <c r="C392" s="126" t="s">
        <v>574</v>
      </c>
      <c r="D392" s="126" t="s">
        <v>135</v>
      </c>
      <c r="E392" s="127" t="s">
        <v>575</v>
      </c>
      <c r="F392" s="128" t="s">
        <v>576</v>
      </c>
      <c r="G392" s="129" t="s">
        <v>262</v>
      </c>
      <c r="H392" s="130">
        <v>28.84</v>
      </c>
      <c r="I392" s="131"/>
      <c r="J392" s="132">
        <f>ROUND(I392*H392,2)</f>
        <v>0</v>
      </c>
      <c r="K392" s="133"/>
      <c r="L392" s="19"/>
      <c r="M392" s="134" t="s">
        <v>19</v>
      </c>
      <c r="N392" s="135" t="s">
        <v>40</v>
      </c>
      <c r="P392" s="136">
        <f>O392*H392</f>
        <v>0</v>
      </c>
      <c r="Q392" s="136">
        <v>0</v>
      </c>
      <c r="R392" s="136">
        <f>Q392*H392</f>
        <v>0</v>
      </c>
      <c r="S392" s="136">
        <v>0</v>
      </c>
      <c r="T392" s="137">
        <f>S392*H392</f>
        <v>0</v>
      </c>
      <c r="AR392" s="138" t="s">
        <v>139</v>
      </c>
      <c r="AT392" s="138" t="s">
        <v>135</v>
      </c>
      <c r="AU392" s="138" t="s">
        <v>79</v>
      </c>
      <c r="AY392" s="3" t="s">
        <v>133</v>
      </c>
      <c r="BE392" s="139">
        <f>IF(N392="základní",J392,0)</f>
        <v>0</v>
      </c>
      <c r="BF392" s="139">
        <f>IF(N392="snížená",J392,0)</f>
        <v>0</v>
      </c>
      <c r="BG392" s="139">
        <f>IF(N392="zákl. přenesená",J392,0)</f>
        <v>0</v>
      </c>
      <c r="BH392" s="139">
        <f>IF(N392="sníž. přenesená",J392,0)</f>
        <v>0</v>
      </c>
      <c r="BI392" s="139">
        <f>IF(N392="nulová",J392,0)</f>
        <v>0</v>
      </c>
      <c r="BJ392" s="3" t="s">
        <v>77</v>
      </c>
      <c r="BK392" s="139">
        <f>ROUND(I392*H392,2)</f>
        <v>0</v>
      </c>
      <c r="BL392" s="3" t="s">
        <v>139</v>
      </c>
      <c r="BM392" s="138" t="s">
        <v>577</v>
      </c>
    </row>
    <row r="393" spans="2:65" s="18" customFormat="1" ht="29.25">
      <c r="B393" s="19"/>
      <c r="D393" s="140" t="s">
        <v>141</v>
      </c>
      <c r="F393" s="141" t="s">
        <v>578</v>
      </c>
      <c r="I393" s="142"/>
      <c r="L393" s="19"/>
      <c r="M393" s="143"/>
      <c r="T393" s="43"/>
      <c r="AT393" s="3" t="s">
        <v>141</v>
      </c>
      <c r="AU393" s="3" t="s">
        <v>79</v>
      </c>
    </row>
    <row r="394" spans="2:65" s="18" customFormat="1">
      <c r="B394" s="19"/>
      <c r="D394" s="144" t="s">
        <v>143</v>
      </c>
      <c r="F394" s="145" t="s">
        <v>579</v>
      </c>
      <c r="I394" s="142"/>
      <c r="L394" s="19"/>
      <c r="M394" s="143"/>
      <c r="T394" s="43"/>
      <c r="AT394" s="3" t="s">
        <v>143</v>
      </c>
      <c r="AU394" s="3" t="s">
        <v>79</v>
      </c>
    </row>
    <row r="395" spans="2:65" s="154" customFormat="1">
      <c r="B395" s="155"/>
      <c r="D395" s="140" t="s">
        <v>182</v>
      </c>
      <c r="E395" s="156" t="s">
        <v>19</v>
      </c>
      <c r="F395" s="157" t="s">
        <v>580</v>
      </c>
      <c r="H395" s="158">
        <v>28.84</v>
      </c>
      <c r="I395" s="159"/>
      <c r="L395" s="155"/>
      <c r="M395" s="160"/>
      <c r="T395" s="161"/>
      <c r="AT395" s="156" t="s">
        <v>182</v>
      </c>
      <c r="AU395" s="156" t="s">
        <v>79</v>
      </c>
      <c r="AV395" s="154" t="s">
        <v>79</v>
      </c>
      <c r="AW395" s="154" t="s">
        <v>31</v>
      </c>
      <c r="AX395" s="154" t="s">
        <v>77</v>
      </c>
      <c r="AY395" s="156" t="s">
        <v>133</v>
      </c>
    </row>
    <row r="396" spans="2:65" s="18" customFormat="1" ht="16.5" customHeight="1">
      <c r="B396" s="19"/>
      <c r="C396" s="126" t="s">
        <v>581</v>
      </c>
      <c r="D396" s="126" t="s">
        <v>135</v>
      </c>
      <c r="E396" s="127" t="s">
        <v>582</v>
      </c>
      <c r="F396" s="128" t="s">
        <v>583</v>
      </c>
      <c r="G396" s="129" t="s">
        <v>178</v>
      </c>
      <c r="H396" s="130">
        <v>30.8</v>
      </c>
      <c r="I396" s="131"/>
      <c r="J396" s="132">
        <f>ROUND(I396*H396,2)</f>
        <v>0</v>
      </c>
      <c r="K396" s="133"/>
      <c r="L396" s="19"/>
      <c r="M396" s="134" t="s">
        <v>19</v>
      </c>
      <c r="N396" s="135" t="s">
        <v>40</v>
      </c>
      <c r="P396" s="136">
        <f>O396*H396</f>
        <v>0</v>
      </c>
      <c r="Q396" s="136">
        <v>6.3899999999999998E-3</v>
      </c>
      <c r="R396" s="136">
        <f>Q396*H396</f>
        <v>0.19681199999999999</v>
      </c>
      <c r="S396" s="136">
        <v>0</v>
      </c>
      <c r="T396" s="137">
        <f>S396*H396</f>
        <v>0</v>
      </c>
      <c r="AR396" s="138" t="s">
        <v>139</v>
      </c>
      <c r="AT396" s="138" t="s">
        <v>135</v>
      </c>
      <c r="AU396" s="138" t="s">
        <v>79</v>
      </c>
      <c r="AY396" s="3" t="s">
        <v>133</v>
      </c>
      <c r="BE396" s="139">
        <f>IF(N396="základní",J396,0)</f>
        <v>0</v>
      </c>
      <c r="BF396" s="139">
        <f>IF(N396="snížená",J396,0)</f>
        <v>0</v>
      </c>
      <c r="BG396" s="139">
        <f>IF(N396="zákl. přenesená",J396,0)</f>
        <v>0</v>
      </c>
      <c r="BH396" s="139">
        <f>IF(N396="sníž. přenesená",J396,0)</f>
        <v>0</v>
      </c>
      <c r="BI396" s="139">
        <f>IF(N396="nulová",J396,0)</f>
        <v>0</v>
      </c>
      <c r="BJ396" s="3" t="s">
        <v>77</v>
      </c>
      <c r="BK396" s="139">
        <f>ROUND(I396*H396,2)</f>
        <v>0</v>
      </c>
      <c r="BL396" s="3" t="s">
        <v>139</v>
      </c>
      <c r="BM396" s="138" t="s">
        <v>584</v>
      </c>
    </row>
    <row r="397" spans="2:65" s="18" customFormat="1" ht="19.5">
      <c r="B397" s="19"/>
      <c r="D397" s="140" t="s">
        <v>141</v>
      </c>
      <c r="F397" s="141" t="s">
        <v>585</v>
      </c>
      <c r="I397" s="142"/>
      <c r="L397" s="19"/>
      <c r="M397" s="143"/>
      <c r="T397" s="43"/>
      <c r="AT397" s="3" t="s">
        <v>141</v>
      </c>
      <c r="AU397" s="3" t="s">
        <v>79</v>
      </c>
    </row>
    <row r="398" spans="2:65" s="18" customFormat="1">
      <c r="B398" s="19"/>
      <c r="D398" s="144" t="s">
        <v>143</v>
      </c>
      <c r="F398" s="145" t="s">
        <v>586</v>
      </c>
      <c r="I398" s="142"/>
      <c r="L398" s="19"/>
      <c r="M398" s="143"/>
      <c r="T398" s="43"/>
      <c r="AT398" s="3" t="s">
        <v>143</v>
      </c>
      <c r="AU398" s="3" t="s">
        <v>79</v>
      </c>
    </row>
    <row r="399" spans="2:65" s="154" customFormat="1">
      <c r="B399" s="155"/>
      <c r="D399" s="140" t="s">
        <v>182</v>
      </c>
      <c r="E399" s="156" t="s">
        <v>19</v>
      </c>
      <c r="F399" s="157" t="s">
        <v>587</v>
      </c>
      <c r="H399" s="158">
        <v>30.8</v>
      </c>
      <c r="I399" s="159"/>
      <c r="L399" s="155"/>
      <c r="M399" s="160"/>
      <c r="T399" s="161"/>
      <c r="AT399" s="156" t="s">
        <v>182</v>
      </c>
      <c r="AU399" s="156" t="s">
        <v>79</v>
      </c>
      <c r="AV399" s="154" t="s">
        <v>79</v>
      </c>
      <c r="AW399" s="154" t="s">
        <v>31</v>
      </c>
      <c r="AX399" s="154" t="s">
        <v>77</v>
      </c>
      <c r="AY399" s="156" t="s">
        <v>133</v>
      </c>
    </row>
    <row r="400" spans="2:65" s="113" customFormat="1" ht="22.9" customHeight="1">
      <c r="B400" s="114"/>
      <c r="D400" s="115" t="s">
        <v>68</v>
      </c>
      <c r="E400" s="124" t="s">
        <v>163</v>
      </c>
      <c r="F400" s="124" t="s">
        <v>588</v>
      </c>
      <c r="I400" s="117"/>
      <c r="J400" s="125">
        <f>BK400</f>
        <v>0</v>
      </c>
      <c r="L400" s="114"/>
      <c r="M400" s="119"/>
      <c r="P400" s="120">
        <f>SUM(P401:P425)</f>
        <v>0</v>
      </c>
      <c r="R400" s="120">
        <f>SUM(R401:R425)</f>
        <v>0</v>
      </c>
      <c r="T400" s="121">
        <f>SUM(T401:T425)</f>
        <v>0</v>
      </c>
      <c r="AR400" s="115" t="s">
        <v>77</v>
      </c>
      <c r="AT400" s="122" t="s">
        <v>68</v>
      </c>
      <c r="AU400" s="122" t="s">
        <v>77</v>
      </c>
      <c r="AY400" s="115" t="s">
        <v>133</v>
      </c>
      <c r="BK400" s="123">
        <f>SUM(BK401:BK425)</f>
        <v>0</v>
      </c>
    </row>
    <row r="401" spans="2:65" s="18" customFormat="1" ht="21.75" customHeight="1">
      <c r="B401" s="19"/>
      <c r="C401" s="126" t="s">
        <v>589</v>
      </c>
      <c r="D401" s="126" t="s">
        <v>135</v>
      </c>
      <c r="E401" s="127" t="s">
        <v>590</v>
      </c>
      <c r="F401" s="128" t="s">
        <v>591</v>
      </c>
      <c r="G401" s="129" t="s">
        <v>178</v>
      </c>
      <c r="H401" s="130">
        <v>6</v>
      </c>
      <c r="I401" s="131"/>
      <c r="J401" s="132">
        <f>ROUND(I401*H401,2)</f>
        <v>0</v>
      </c>
      <c r="K401" s="133"/>
      <c r="L401" s="19"/>
      <c r="M401" s="134" t="s">
        <v>19</v>
      </c>
      <c r="N401" s="135" t="s">
        <v>40</v>
      </c>
      <c r="P401" s="136">
        <f>O401*H401</f>
        <v>0</v>
      </c>
      <c r="Q401" s="136">
        <v>0</v>
      </c>
      <c r="R401" s="136">
        <f>Q401*H401</f>
        <v>0</v>
      </c>
      <c r="S401" s="136">
        <v>0</v>
      </c>
      <c r="T401" s="137">
        <f>S401*H401</f>
        <v>0</v>
      </c>
      <c r="AR401" s="138" t="s">
        <v>139</v>
      </c>
      <c r="AT401" s="138" t="s">
        <v>135</v>
      </c>
      <c r="AU401" s="138" t="s">
        <v>79</v>
      </c>
      <c r="AY401" s="3" t="s">
        <v>133</v>
      </c>
      <c r="BE401" s="139">
        <f>IF(N401="základní",J401,0)</f>
        <v>0</v>
      </c>
      <c r="BF401" s="139">
        <f>IF(N401="snížená",J401,0)</f>
        <v>0</v>
      </c>
      <c r="BG401" s="139">
        <f>IF(N401="zákl. přenesená",J401,0)</f>
        <v>0</v>
      </c>
      <c r="BH401" s="139">
        <f>IF(N401="sníž. přenesená",J401,0)</f>
        <v>0</v>
      </c>
      <c r="BI401" s="139">
        <f>IF(N401="nulová",J401,0)</f>
        <v>0</v>
      </c>
      <c r="BJ401" s="3" t="s">
        <v>77</v>
      </c>
      <c r="BK401" s="139">
        <f>ROUND(I401*H401,2)</f>
        <v>0</v>
      </c>
      <c r="BL401" s="3" t="s">
        <v>139</v>
      </c>
      <c r="BM401" s="138" t="s">
        <v>592</v>
      </c>
    </row>
    <row r="402" spans="2:65" s="18" customFormat="1" ht="19.5">
      <c r="B402" s="19"/>
      <c r="D402" s="140" t="s">
        <v>141</v>
      </c>
      <c r="F402" s="141" t="s">
        <v>593</v>
      </c>
      <c r="I402" s="142"/>
      <c r="L402" s="19"/>
      <c r="M402" s="143"/>
      <c r="T402" s="43"/>
      <c r="AT402" s="3" t="s">
        <v>141</v>
      </c>
      <c r="AU402" s="3" t="s">
        <v>79</v>
      </c>
    </row>
    <row r="403" spans="2:65" s="18" customFormat="1">
      <c r="B403" s="19"/>
      <c r="D403" s="144" t="s">
        <v>143</v>
      </c>
      <c r="F403" s="145" t="s">
        <v>594</v>
      </c>
      <c r="I403" s="142"/>
      <c r="L403" s="19"/>
      <c r="M403" s="143"/>
      <c r="T403" s="43"/>
      <c r="AT403" s="3" t="s">
        <v>143</v>
      </c>
      <c r="AU403" s="3" t="s">
        <v>79</v>
      </c>
    </row>
    <row r="404" spans="2:65" s="147" customFormat="1">
      <c r="B404" s="148"/>
      <c r="D404" s="140" t="s">
        <v>182</v>
      </c>
      <c r="E404" s="149" t="s">
        <v>19</v>
      </c>
      <c r="F404" s="150" t="s">
        <v>183</v>
      </c>
      <c r="H404" s="149" t="s">
        <v>19</v>
      </c>
      <c r="I404" s="151"/>
      <c r="L404" s="148"/>
      <c r="M404" s="152"/>
      <c r="T404" s="153"/>
      <c r="AT404" s="149" t="s">
        <v>182</v>
      </c>
      <c r="AU404" s="149" t="s">
        <v>79</v>
      </c>
      <c r="AV404" s="147" t="s">
        <v>77</v>
      </c>
      <c r="AW404" s="147" t="s">
        <v>31</v>
      </c>
      <c r="AX404" s="147" t="s">
        <v>69</v>
      </c>
      <c r="AY404" s="149" t="s">
        <v>133</v>
      </c>
    </row>
    <row r="405" spans="2:65" s="154" customFormat="1">
      <c r="B405" s="155"/>
      <c r="D405" s="140" t="s">
        <v>182</v>
      </c>
      <c r="E405" s="156" t="s">
        <v>19</v>
      </c>
      <c r="F405" s="157" t="s">
        <v>184</v>
      </c>
      <c r="H405" s="158">
        <v>6</v>
      </c>
      <c r="I405" s="159"/>
      <c r="L405" s="155"/>
      <c r="M405" s="160"/>
      <c r="T405" s="161"/>
      <c r="AT405" s="156" t="s">
        <v>182</v>
      </c>
      <c r="AU405" s="156" t="s">
        <v>79</v>
      </c>
      <c r="AV405" s="154" t="s">
        <v>79</v>
      </c>
      <c r="AW405" s="154" t="s">
        <v>31</v>
      </c>
      <c r="AX405" s="154" t="s">
        <v>77</v>
      </c>
      <c r="AY405" s="156" t="s">
        <v>133</v>
      </c>
    </row>
    <row r="406" spans="2:65" s="18" customFormat="1" ht="33" customHeight="1">
      <c r="B406" s="19"/>
      <c r="C406" s="126" t="s">
        <v>595</v>
      </c>
      <c r="D406" s="126" t="s">
        <v>135</v>
      </c>
      <c r="E406" s="127" t="s">
        <v>596</v>
      </c>
      <c r="F406" s="128" t="s">
        <v>597</v>
      </c>
      <c r="G406" s="129" t="s">
        <v>178</v>
      </c>
      <c r="H406" s="130">
        <v>6</v>
      </c>
      <c r="I406" s="131"/>
      <c r="J406" s="132">
        <f>ROUND(I406*H406,2)</f>
        <v>0</v>
      </c>
      <c r="K406" s="133"/>
      <c r="L406" s="19"/>
      <c r="M406" s="134" t="s">
        <v>19</v>
      </c>
      <c r="N406" s="135" t="s">
        <v>40</v>
      </c>
      <c r="P406" s="136">
        <f>O406*H406</f>
        <v>0</v>
      </c>
      <c r="Q406" s="136">
        <v>0</v>
      </c>
      <c r="R406" s="136">
        <f>Q406*H406</f>
        <v>0</v>
      </c>
      <c r="S406" s="136">
        <v>0</v>
      </c>
      <c r="T406" s="137">
        <f>S406*H406</f>
        <v>0</v>
      </c>
      <c r="AR406" s="138" t="s">
        <v>139</v>
      </c>
      <c r="AT406" s="138" t="s">
        <v>135</v>
      </c>
      <c r="AU406" s="138" t="s">
        <v>79</v>
      </c>
      <c r="AY406" s="3" t="s">
        <v>133</v>
      </c>
      <c r="BE406" s="139">
        <f>IF(N406="základní",J406,0)</f>
        <v>0</v>
      </c>
      <c r="BF406" s="139">
        <f>IF(N406="snížená",J406,0)</f>
        <v>0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3" t="s">
        <v>77</v>
      </c>
      <c r="BK406" s="139">
        <f>ROUND(I406*H406,2)</f>
        <v>0</v>
      </c>
      <c r="BL406" s="3" t="s">
        <v>139</v>
      </c>
      <c r="BM406" s="138" t="s">
        <v>598</v>
      </c>
    </row>
    <row r="407" spans="2:65" s="18" customFormat="1" ht="29.25">
      <c r="B407" s="19"/>
      <c r="D407" s="140" t="s">
        <v>141</v>
      </c>
      <c r="F407" s="141" t="s">
        <v>599</v>
      </c>
      <c r="I407" s="142"/>
      <c r="L407" s="19"/>
      <c r="M407" s="143"/>
      <c r="T407" s="43"/>
      <c r="AT407" s="3" t="s">
        <v>141</v>
      </c>
      <c r="AU407" s="3" t="s">
        <v>79</v>
      </c>
    </row>
    <row r="408" spans="2:65" s="18" customFormat="1">
      <c r="B408" s="19"/>
      <c r="D408" s="144" t="s">
        <v>143</v>
      </c>
      <c r="F408" s="145" t="s">
        <v>600</v>
      </c>
      <c r="I408" s="142"/>
      <c r="L408" s="19"/>
      <c r="M408" s="143"/>
      <c r="T408" s="43"/>
      <c r="AT408" s="3" t="s">
        <v>143</v>
      </c>
      <c r="AU408" s="3" t="s">
        <v>79</v>
      </c>
    </row>
    <row r="409" spans="2:65" s="147" customFormat="1">
      <c r="B409" s="148"/>
      <c r="D409" s="140" t="s">
        <v>182</v>
      </c>
      <c r="E409" s="149" t="s">
        <v>19</v>
      </c>
      <c r="F409" s="150" t="s">
        <v>183</v>
      </c>
      <c r="H409" s="149" t="s">
        <v>19</v>
      </c>
      <c r="I409" s="151"/>
      <c r="L409" s="148"/>
      <c r="M409" s="152"/>
      <c r="T409" s="153"/>
      <c r="AT409" s="149" t="s">
        <v>182</v>
      </c>
      <c r="AU409" s="149" t="s">
        <v>79</v>
      </c>
      <c r="AV409" s="147" t="s">
        <v>77</v>
      </c>
      <c r="AW409" s="147" t="s">
        <v>31</v>
      </c>
      <c r="AX409" s="147" t="s">
        <v>69</v>
      </c>
      <c r="AY409" s="149" t="s">
        <v>133</v>
      </c>
    </row>
    <row r="410" spans="2:65" s="154" customFormat="1">
      <c r="B410" s="155"/>
      <c r="D410" s="140" t="s">
        <v>182</v>
      </c>
      <c r="E410" s="156" t="s">
        <v>19</v>
      </c>
      <c r="F410" s="157" t="s">
        <v>184</v>
      </c>
      <c r="H410" s="158">
        <v>6</v>
      </c>
      <c r="I410" s="159"/>
      <c r="L410" s="155"/>
      <c r="M410" s="160"/>
      <c r="T410" s="161"/>
      <c r="AT410" s="156" t="s">
        <v>182</v>
      </c>
      <c r="AU410" s="156" t="s">
        <v>79</v>
      </c>
      <c r="AV410" s="154" t="s">
        <v>79</v>
      </c>
      <c r="AW410" s="154" t="s">
        <v>31</v>
      </c>
      <c r="AX410" s="154" t="s">
        <v>77</v>
      </c>
      <c r="AY410" s="156" t="s">
        <v>133</v>
      </c>
    </row>
    <row r="411" spans="2:65" s="18" customFormat="1" ht="24.2" customHeight="1">
      <c r="B411" s="19"/>
      <c r="C411" s="126" t="s">
        <v>601</v>
      </c>
      <c r="D411" s="126" t="s">
        <v>135</v>
      </c>
      <c r="E411" s="127" t="s">
        <v>602</v>
      </c>
      <c r="F411" s="128" t="s">
        <v>603</v>
      </c>
      <c r="G411" s="129" t="s">
        <v>178</v>
      </c>
      <c r="H411" s="130">
        <v>6</v>
      </c>
      <c r="I411" s="131"/>
      <c r="J411" s="132">
        <f>ROUND(I411*H411,2)</f>
        <v>0</v>
      </c>
      <c r="K411" s="133"/>
      <c r="L411" s="19"/>
      <c r="M411" s="134" t="s">
        <v>19</v>
      </c>
      <c r="N411" s="135" t="s">
        <v>40</v>
      </c>
      <c r="P411" s="136">
        <f>O411*H411</f>
        <v>0</v>
      </c>
      <c r="Q411" s="136">
        <v>0</v>
      </c>
      <c r="R411" s="136">
        <f>Q411*H411</f>
        <v>0</v>
      </c>
      <c r="S411" s="136">
        <v>0</v>
      </c>
      <c r="T411" s="137">
        <f>S411*H411</f>
        <v>0</v>
      </c>
      <c r="AR411" s="138" t="s">
        <v>139</v>
      </c>
      <c r="AT411" s="138" t="s">
        <v>135</v>
      </c>
      <c r="AU411" s="138" t="s">
        <v>79</v>
      </c>
      <c r="AY411" s="3" t="s">
        <v>133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3" t="s">
        <v>77</v>
      </c>
      <c r="BK411" s="139">
        <f>ROUND(I411*H411,2)</f>
        <v>0</v>
      </c>
      <c r="BL411" s="3" t="s">
        <v>139</v>
      </c>
      <c r="BM411" s="138" t="s">
        <v>604</v>
      </c>
    </row>
    <row r="412" spans="2:65" s="18" customFormat="1">
      <c r="B412" s="19"/>
      <c r="D412" s="140" t="s">
        <v>141</v>
      </c>
      <c r="F412" s="141" t="s">
        <v>605</v>
      </c>
      <c r="I412" s="142"/>
      <c r="L412" s="19"/>
      <c r="M412" s="143"/>
      <c r="T412" s="43"/>
      <c r="AT412" s="3" t="s">
        <v>141</v>
      </c>
      <c r="AU412" s="3" t="s">
        <v>79</v>
      </c>
    </row>
    <row r="413" spans="2:65" s="18" customFormat="1">
      <c r="B413" s="19"/>
      <c r="D413" s="144" t="s">
        <v>143</v>
      </c>
      <c r="F413" s="145" t="s">
        <v>606</v>
      </c>
      <c r="I413" s="142"/>
      <c r="L413" s="19"/>
      <c r="M413" s="143"/>
      <c r="T413" s="43"/>
      <c r="AT413" s="3" t="s">
        <v>143</v>
      </c>
      <c r="AU413" s="3" t="s">
        <v>79</v>
      </c>
    </row>
    <row r="414" spans="2:65" s="147" customFormat="1">
      <c r="B414" s="148"/>
      <c r="D414" s="140" t="s">
        <v>182</v>
      </c>
      <c r="E414" s="149" t="s">
        <v>19</v>
      </c>
      <c r="F414" s="150" t="s">
        <v>183</v>
      </c>
      <c r="H414" s="149" t="s">
        <v>19</v>
      </c>
      <c r="I414" s="151"/>
      <c r="L414" s="148"/>
      <c r="M414" s="152"/>
      <c r="T414" s="153"/>
      <c r="AT414" s="149" t="s">
        <v>182</v>
      </c>
      <c r="AU414" s="149" t="s">
        <v>79</v>
      </c>
      <c r="AV414" s="147" t="s">
        <v>77</v>
      </c>
      <c r="AW414" s="147" t="s">
        <v>31</v>
      </c>
      <c r="AX414" s="147" t="s">
        <v>69</v>
      </c>
      <c r="AY414" s="149" t="s">
        <v>133</v>
      </c>
    </row>
    <row r="415" spans="2:65" s="154" customFormat="1">
      <c r="B415" s="155"/>
      <c r="D415" s="140" t="s">
        <v>182</v>
      </c>
      <c r="E415" s="156" t="s">
        <v>19</v>
      </c>
      <c r="F415" s="157" t="s">
        <v>184</v>
      </c>
      <c r="H415" s="158">
        <v>6</v>
      </c>
      <c r="I415" s="159"/>
      <c r="L415" s="155"/>
      <c r="M415" s="160"/>
      <c r="T415" s="161"/>
      <c r="AT415" s="156" t="s">
        <v>182</v>
      </c>
      <c r="AU415" s="156" t="s">
        <v>79</v>
      </c>
      <c r="AV415" s="154" t="s">
        <v>79</v>
      </c>
      <c r="AW415" s="154" t="s">
        <v>31</v>
      </c>
      <c r="AX415" s="154" t="s">
        <v>77</v>
      </c>
      <c r="AY415" s="156" t="s">
        <v>133</v>
      </c>
    </row>
    <row r="416" spans="2:65" s="18" customFormat="1" ht="24.2" customHeight="1">
      <c r="B416" s="19"/>
      <c r="C416" s="126" t="s">
        <v>607</v>
      </c>
      <c r="D416" s="126" t="s">
        <v>135</v>
      </c>
      <c r="E416" s="127" t="s">
        <v>608</v>
      </c>
      <c r="F416" s="128" t="s">
        <v>609</v>
      </c>
      <c r="G416" s="129" t="s">
        <v>178</v>
      </c>
      <c r="H416" s="130">
        <v>6</v>
      </c>
      <c r="I416" s="131"/>
      <c r="J416" s="132">
        <f>ROUND(I416*H416,2)</f>
        <v>0</v>
      </c>
      <c r="K416" s="133"/>
      <c r="L416" s="19"/>
      <c r="M416" s="134" t="s">
        <v>19</v>
      </c>
      <c r="N416" s="135" t="s">
        <v>40</v>
      </c>
      <c r="P416" s="136">
        <f>O416*H416</f>
        <v>0</v>
      </c>
      <c r="Q416" s="136">
        <v>0</v>
      </c>
      <c r="R416" s="136">
        <f>Q416*H416</f>
        <v>0</v>
      </c>
      <c r="S416" s="136">
        <v>0</v>
      </c>
      <c r="T416" s="137">
        <f>S416*H416</f>
        <v>0</v>
      </c>
      <c r="AR416" s="138" t="s">
        <v>139</v>
      </c>
      <c r="AT416" s="138" t="s">
        <v>135</v>
      </c>
      <c r="AU416" s="138" t="s">
        <v>79</v>
      </c>
      <c r="AY416" s="3" t="s">
        <v>133</v>
      </c>
      <c r="BE416" s="139">
        <f>IF(N416="základní",J416,0)</f>
        <v>0</v>
      </c>
      <c r="BF416" s="139">
        <f>IF(N416="snížená",J416,0)</f>
        <v>0</v>
      </c>
      <c r="BG416" s="139">
        <f>IF(N416="zákl. přenesená",J416,0)</f>
        <v>0</v>
      </c>
      <c r="BH416" s="139">
        <f>IF(N416="sníž. přenesená",J416,0)</f>
        <v>0</v>
      </c>
      <c r="BI416" s="139">
        <f>IF(N416="nulová",J416,0)</f>
        <v>0</v>
      </c>
      <c r="BJ416" s="3" t="s">
        <v>77</v>
      </c>
      <c r="BK416" s="139">
        <f>ROUND(I416*H416,2)</f>
        <v>0</v>
      </c>
      <c r="BL416" s="3" t="s">
        <v>139</v>
      </c>
      <c r="BM416" s="138" t="s">
        <v>610</v>
      </c>
    </row>
    <row r="417" spans="2:65" s="18" customFormat="1" ht="19.5">
      <c r="B417" s="19"/>
      <c r="D417" s="140" t="s">
        <v>141</v>
      </c>
      <c r="F417" s="141" t="s">
        <v>611</v>
      </c>
      <c r="I417" s="142"/>
      <c r="L417" s="19"/>
      <c r="M417" s="143"/>
      <c r="T417" s="43"/>
      <c r="AT417" s="3" t="s">
        <v>141</v>
      </c>
      <c r="AU417" s="3" t="s">
        <v>79</v>
      </c>
    </row>
    <row r="418" spans="2:65" s="18" customFormat="1">
      <c r="B418" s="19"/>
      <c r="D418" s="144" t="s">
        <v>143</v>
      </c>
      <c r="F418" s="145" t="s">
        <v>612</v>
      </c>
      <c r="I418" s="142"/>
      <c r="L418" s="19"/>
      <c r="M418" s="143"/>
      <c r="T418" s="43"/>
      <c r="AT418" s="3" t="s">
        <v>143</v>
      </c>
      <c r="AU418" s="3" t="s">
        <v>79</v>
      </c>
    </row>
    <row r="419" spans="2:65" s="147" customFormat="1">
      <c r="B419" s="148"/>
      <c r="D419" s="140" t="s">
        <v>182</v>
      </c>
      <c r="E419" s="149" t="s">
        <v>19</v>
      </c>
      <c r="F419" s="150" t="s">
        <v>183</v>
      </c>
      <c r="H419" s="149" t="s">
        <v>19</v>
      </c>
      <c r="I419" s="151"/>
      <c r="L419" s="148"/>
      <c r="M419" s="152"/>
      <c r="T419" s="153"/>
      <c r="AT419" s="149" t="s">
        <v>182</v>
      </c>
      <c r="AU419" s="149" t="s">
        <v>79</v>
      </c>
      <c r="AV419" s="147" t="s">
        <v>77</v>
      </c>
      <c r="AW419" s="147" t="s">
        <v>31</v>
      </c>
      <c r="AX419" s="147" t="s">
        <v>69</v>
      </c>
      <c r="AY419" s="149" t="s">
        <v>133</v>
      </c>
    </row>
    <row r="420" spans="2:65" s="154" customFormat="1">
      <c r="B420" s="155"/>
      <c r="D420" s="140" t="s">
        <v>182</v>
      </c>
      <c r="E420" s="156" t="s">
        <v>19</v>
      </c>
      <c r="F420" s="157" t="s">
        <v>184</v>
      </c>
      <c r="H420" s="158">
        <v>6</v>
      </c>
      <c r="I420" s="159"/>
      <c r="L420" s="155"/>
      <c r="M420" s="160"/>
      <c r="T420" s="161"/>
      <c r="AT420" s="156" t="s">
        <v>182</v>
      </c>
      <c r="AU420" s="156" t="s">
        <v>79</v>
      </c>
      <c r="AV420" s="154" t="s">
        <v>79</v>
      </c>
      <c r="AW420" s="154" t="s">
        <v>31</v>
      </c>
      <c r="AX420" s="154" t="s">
        <v>77</v>
      </c>
      <c r="AY420" s="156" t="s">
        <v>133</v>
      </c>
    </row>
    <row r="421" spans="2:65" s="18" customFormat="1" ht="33" customHeight="1">
      <c r="B421" s="19"/>
      <c r="C421" s="126" t="s">
        <v>613</v>
      </c>
      <c r="D421" s="126" t="s">
        <v>135</v>
      </c>
      <c r="E421" s="127" t="s">
        <v>614</v>
      </c>
      <c r="F421" s="128" t="s">
        <v>615</v>
      </c>
      <c r="G421" s="129" t="s">
        <v>178</v>
      </c>
      <c r="H421" s="130">
        <v>6</v>
      </c>
      <c r="I421" s="131"/>
      <c r="J421" s="132">
        <f>ROUND(I421*H421,2)</f>
        <v>0</v>
      </c>
      <c r="K421" s="133"/>
      <c r="L421" s="19"/>
      <c r="M421" s="134" t="s">
        <v>19</v>
      </c>
      <c r="N421" s="135" t="s">
        <v>40</v>
      </c>
      <c r="P421" s="136">
        <f>O421*H421</f>
        <v>0</v>
      </c>
      <c r="Q421" s="136">
        <v>0</v>
      </c>
      <c r="R421" s="136">
        <f>Q421*H421</f>
        <v>0</v>
      </c>
      <c r="S421" s="136">
        <v>0</v>
      </c>
      <c r="T421" s="137">
        <f>S421*H421</f>
        <v>0</v>
      </c>
      <c r="AR421" s="138" t="s">
        <v>139</v>
      </c>
      <c r="AT421" s="138" t="s">
        <v>135</v>
      </c>
      <c r="AU421" s="138" t="s">
        <v>79</v>
      </c>
      <c r="AY421" s="3" t="s">
        <v>133</v>
      </c>
      <c r="BE421" s="139">
        <f>IF(N421="základní",J421,0)</f>
        <v>0</v>
      </c>
      <c r="BF421" s="139">
        <f>IF(N421="snížená",J421,0)</f>
        <v>0</v>
      </c>
      <c r="BG421" s="139">
        <f>IF(N421="zákl. přenesená",J421,0)</f>
        <v>0</v>
      </c>
      <c r="BH421" s="139">
        <f>IF(N421="sníž. přenesená",J421,0)</f>
        <v>0</v>
      </c>
      <c r="BI421" s="139">
        <f>IF(N421="nulová",J421,0)</f>
        <v>0</v>
      </c>
      <c r="BJ421" s="3" t="s">
        <v>77</v>
      </c>
      <c r="BK421" s="139">
        <f>ROUND(I421*H421,2)</f>
        <v>0</v>
      </c>
      <c r="BL421" s="3" t="s">
        <v>139</v>
      </c>
      <c r="BM421" s="138" t="s">
        <v>616</v>
      </c>
    </row>
    <row r="422" spans="2:65" s="18" customFormat="1" ht="29.25">
      <c r="B422" s="19"/>
      <c r="D422" s="140" t="s">
        <v>141</v>
      </c>
      <c r="F422" s="141" t="s">
        <v>617</v>
      </c>
      <c r="I422" s="142"/>
      <c r="L422" s="19"/>
      <c r="M422" s="143"/>
      <c r="T422" s="43"/>
      <c r="AT422" s="3" t="s">
        <v>141</v>
      </c>
      <c r="AU422" s="3" t="s">
        <v>79</v>
      </c>
    </row>
    <row r="423" spans="2:65" s="18" customFormat="1">
      <c r="B423" s="19"/>
      <c r="D423" s="144" t="s">
        <v>143</v>
      </c>
      <c r="F423" s="145" t="s">
        <v>618</v>
      </c>
      <c r="I423" s="142"/>
      <c r="L423" s="19"/>
      <c r="M423" s="143"/>
      <c r="T423" s="43"/>
      <c r="AT423" s="3" t="s">
        <v>143</v>
      </c>
      <c r="AU423" s="3" t="s">
        <v>79</v>
      </c>
    </row>
    <row r="424" spans="2:65" s="147" customFormat="1">
      <c r="B424" s="148"/>
      <c r="D424" s="140" t="s">
        <v>182</v>
      </c>
      <c r="E424" s="149" t="s">
        <v>19</v>
      </c>
      <c r="F424" s="150" t="s">
        <v>183</v>
      </c>
      <c r="H424" s="149" t="s">
        <v>19</v>
      </c>
      <c r="I424" s="151"/>
      <c r="L424" s="148"/>
      <c r="M424" s="152"/>
      <c r="T424" s="153"/>
      <c r="AT424" s="149" t="s">
        <v>182</v>
      </c>
      <c r="AU424" s="149" t="s">
        <v>79</v>
      </c>
      <c r="AV424" s="147" t="s">
        <v>77</v>
      </c>
      <c r="AW424" s="147" t="s">
        <v>31</v>
      </c>
      <c r="AX424" s="147" t="s">
        <v>69</v>
      </c>
      <c r="AY424" s="149" t="s">
        <v>133</v>
      </c>
    </row>
    <row r="425" spans="2:65" s="154" customFormat="1">
      <c r="B425" s="155"/>
      <c r="D425" s="140" t="s">
        <v>182</v>
      </c>
      <c r="E425" s="156" t="s">
        <v>19</v>
      </c>
      <c r="F425" s="157" t="s">
        <v>184</v>
      </c>
      <c r="H425" s="158">
        <v>6</v>
      </c>
      <c r="I425" s="159"/>
      <c r="L425" s="155"/>
      <c r="M425" s="160"/>
      <c r="T425" s="161"/>
      <c r="AT425" s="156" t="s">
        <v>182</v>
      </c>
      <c r="AU425" s="156" t="s">
        <v>79</v>
      </c>
      <c r="AV425" s="154" t="s">
        <v>79</v>
      </c>
      <c r="AW425" s="154" t="s">
        <v>31</v>
      </c>
      <c r="AX425" s="154" t="s">
        <v>77</v>
      </c>
      <c r="AY425" s="156" t="s">
        <v>133</v>
      </c>
    </row>
    <row r="426" spans="2:65" s="113" customFormat="1" ht="22.9" customHeight="1">
      <c r="B426" s="114"/>
      <c r="D426" s="115" t="s">
        <v>68</v>
      </c>
      <c r="E426" s="124" t="s">
        <v>185</v>
      </c>
      <c r="F426" s="124" t="s">
        <v>619</v>
      </c>
      <c r="I426" s="117"/>
      <c r="J426" s="125">
        <f>BK426</f>
        <v>0</v>
      </c>
      <c r="L426" s="114"/>
      <c r="M426" s="119"/>
      <c r="P426" s="120">
        <f>SUM(P427:P613)</f>
        <v>0</v>
      </c>
      <c r="R426" s="120">
        <f>SUM(R427:R613)</f>
        <v>43.478036000000003</v>
      </c>
      <c r="T426" s="121">
        <f>SUM(T427:T613)</f>
        <v>0</v>
      </c>
      <c r="AR426" s="115" t="s">
        <v>77</v>
      </c>
      <c r="AT426" s="122" t="s">
        <v>68</v>
      </c>
      <c r="AU426" s="122" t="s">
        <v>77</v>
      </c>
      <c r="AY426" s="115" t="s">
        <v>133</v>
      </c>
      <c r="BK426" s="123">
        <f>SUM(BK427:BK613)</f>
        <v>0</v>
      </c>
    </row>
    <row r="427" spans="2:65" s="18" customFormat="1" ht="24.2" customHeight="1">
      <c r="B427" s="19"/>
      <c r="C427" s="126" t="s">
        <v>620</v>
      </c>
      <c r="D427" s="126" t="s">
        <v>135</v>
      </c>
      <c r="E427" s="127" t="s">
        <v>621</v>
      </c>
      <c r="F427" s="128" t="s">
        <v>622</v>
      </c>
      <c r="G427" s="129" t="s">
        <v>138</v>
      </c>
      <c r="H427" s="130">
        <v>2</v>
      </c>
      <c r="I427" s="131"/>
      <c r="J427" s="132">
        <f>ROUND(I427*H427,2)</f>
        <v>0</v>
      </c>
      <c r="K427" s="133"/>
      <c r="L427" s="19"/>
      <c r="M427" s="134" t="s">
        <v>19</v>
      </c>
      <c r="N427" s="135" t="s">
        <v>40</v>
      </c>
      <c r="P427" s="136">
        <f>O427*H427</f>
        <v>0</v>
      </c>
      <c r="Q427" s="136">
        <v>0</v>
      </c>
      <c r="R427" s="136">
        <f>Q427*H427</f>
        <v>0</v>
      </c>
      <c r="S427" s="136">
        <v>0</v>
      </c>
      <c r="T427" s="137">
        <f>S427*H427</f>
        <v>0</v>
      </c>
      <c r="AR427" s="138" t="s">
        <v>139</v>
      </c>
      <c r="AT427" s="138" t="s">
        <v>135</v>
      </c>
      <c r="AU427" s="138" t="s">
        <v>79</v>
      </c>
      <c r="AY427" s="3" t="s">
        <v>133</v>
      </c>
      <c r="BE427" s="139">
        <f>IF(N427="základní",J427,0)</f>
        <v>0</v>
      </c>
      <c r="BF427" s="139">
        <f>IF(N427="snížená",J427,0)</f>
        <v>0</v>
      </c>
      <c r="BG427" s="139">
        <f>IF(N427="zákl. přenesená",J427,0)</f>
        <v>0</v>
      </c>
      <c r="BH427" s="139">
        <f>IF(N427="sníž. přenesená",J427,0)</f>
        <v>0</v>
      </c>
      <c r="BI427" s="139">
        <f>IF(N427="nulová",J427,0)</f>
        <v>0</v>
      </c>
      <c r="BJ427" s="3" t="s">
        <v>77</v>
      </c>
      <c r="BK427" s="139">
        <f>ROUND(I427*H427,2)</f>
        <v>0</v>
      </c>
      <c r="BL427" s="3" t="s">
        <v>139</v>
      </c>
      <c r="BM427" s="138" t="s">
        <v>623</v>
      </c>
    </row>
    <row r="428" spans="2:65" s="18" customFormat="1" ht="19.5">
      <c r="B428" s="19"/>
      <c r="D428" s="140" t="s">
        <v>141</v>
      </c>
      <c r="F428" s="141" t="s">
        <v>622</v>
      </c>
      <c r="I428" s="142"/>
      <c r="L428" s="19"/>
      <c r="M428" s="143"/>
      <c r="T428" s="43"/>
      <c r="AT428" s="3" t="s">
        <v>141</v>
      </c>
      <c r="AU428" s="3" t="s">
        <v>79</v>
      </c>
    </row>
    <row r="429" spans="2:65" s="18" customFormat="1">
      <c r="B429" s="19"/>
      <c r="D429" s="144" t="s">
        <v>143</v>
      </c>
      <c r="F429" s="145" t="s">
        <v>624</v>
      </c>
      <c r="I429" s="142"/>
      <c r="L429" s="19"/>
      <c r="M429" s="143"/>
      <c r="T429" s="43"/>
      <c r="AT429" s="3" t="s">
        <v>143</v>
      </c>
      <c r="AU429" s="3" t="s">
        <v>79</v>
      </c>
    </row>
    <row r="430" spans="2:65" s="18" customFormat="1" ht="16.5" customHeight="1">
      <c r="B430" s="19"/>
      <c r="C430" s="126" t="s">
        <v>625</v>
      </c>
      <c r="D430" s="126" t="s">
        <v>135</v>
      </c>
      <c r="E430" s="127" t="s">
        <v>626</v>
      </c>
      <c r="F430" s="128" t="s">
        <v>627</v>
      </c>
      <c r="G430" s="129" t="s">
        <v>138</v>
      </c>
      <c r="H430" s="130">
        <v>1</v>
      </c>
      <c r="I430" s="131"/>
      <c r="J430" s="132">
        <f>ROUND(I430*H430,2)</f>
        <v>0</v>
      </c>
      <c r="K430" s="133"/>
      <c r="L430" s="19"/>
      <c r="M430" s="134" t="s">
        <v>19</v>
      </c>
      <c r="N430" s="135" t="s">
        <v>40</v>
      </c>
      <c r="P430" s="136">
        <f>O430*H430</f>
        <v>0</v>
      </c>
      <c r="Q430" s="136">
        <v>1.0000000000000001E-5</v>
      </c>
      <c r="R430" s="136">
        <f>Q430*H430</f>
        <v>1.0000000000000001E-5</v>
      </c>
      <c r="S430" s="136">
        <v>0</v>
      </c>
      <c r="T430" s="137">
        <f>S430*H430</f>
        <v>0</v>
      </c>
      <c r="AR430" s="138" t="s">
        <v>139</v>
      </c>
      <c r="AT430" s="138" t="s">
        <v>135</v>
      </c>
      <c r="AU430" s="138" t="s">
        <v>79</v>
      </c>
      <c r="AY430" s="3" t="s">
        <v>133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3" t="s">
        <v>77</v>
      </c>
      <c r="BK430" s="139">
        <f>ROUND(I430*H430,2)</f>
        <v>0</v>
      </c>
      <c r="BL430" s="3" t="s">
        <v>139</v>
      </c>
      <c r="BM430" s="138" t="s">
        <v>628</v>
      </c>
    </row>
    <row r="431" spans="2:65" s="18" customFormat="1" ht="19.5">
      <c r="B431" s="19"/>
      <c r="D431" s="140" t="s">
        <v>141</v>
      </c>
      <c r="F431" s="141" t="s">
        <v>629</v>
      </c>
      <c r="I431" s="142"/>
      <c r="L431" s="19"/>
      <c r="M431" s="143"/>
      <c r="T431" s="43"/>
      <c r="AT431" s="3" t="s">
        <v>141</v>
      </c>
      <c r="AU431" s="3" t="s">
        <v>79</v>
      </c>
    </row>
    <row r="432" spans="2:65" s="18" customFormat="1">
      <c r="B432" s="19"/>
      <c r="D432" s="144" t="s">
        <v>143</v>
      </c>
      <c r="F432" s="145" t="s">
        <v>630</v>
      </c>
      <c r="I432" s="142"/>
      <c r="L432" s="19"/>
      <c r="M432" s="143"/>
      <c r="T432" s="43"/>
      <c r="AT432" s="3" t="s">
        <v>143</v>
      </c>
      <c r="AU432" s="3" t="s">
        <v>79</v>
      </c>
    </row>
    <row r="433" spans="2:65" s="154" customFormat="1">
      <c r="B433" s="155"/>
      <c r="D433" s="140" t="s">
        <v>182</v>
      </c>
      <c r="E433" s="156" t="s">
        <v>19</v>
      </c>
      <c r="F433" s="157" t="s">
        <v>77</v>
      </c>
      <c r="H433" s="158">
        <v>1</v>
      </c>
      <c r="I433" s="159"/>
      <c r="L433" s="155"/>
      <c r="M433" s="160"/>
      <c r="T433" s="161"/>
      <c r="AT433" s="156" t="s">
        <v>182</v>
      </c>
      <c r="AU433" s="156" t="s">
        <v>79</v>
      </c>
      <c r="AV433" s="154" t="s">
        <v>79</v>
      </c>
      <c r="AW433" s="154" t="s">
        <v>31</v>
      </c>
      <c r="AX433" s="154" t="s">
        <v>77</v>
      </c>
      <c r="AY433" s="156" t="s">
        <v>133</v>
      </c>
    </row>
    <row r="434" spans="2:65" s="18" customFormat="1" ht="33" customHeight="1">
      <c r="B434" s="19"/>
      <c r="C434" s="170" t="s">
        <v>631</v>
      </c>
      <c r="D434" s="170" t="s">
        <v>308</v>
      </c>
      <c r="E434" s="171" t="s">
        <v>632</v>
      </c>
      <c r="F434" s="172" t="s">
        <v>633</v>
      </c>
      <c r="G434" s="173" t="s">
        <v>200</v>
      </c>
      <c r="H434" s="174">
        <v>6</v>
      </c>
      <c r="I434" s="175"/>
      <c r="J434" s="176">
        <f>ROUND(I434*H434,2)</f>
        <v>0</v>
      </c>
      <c r="K434" s="177"/>
      <c r="L434" s="178"/>
      <c r="M434" s="179" t="s">
        <v>19</v>
      </c>
      <c r="N434" s="180" t="s">
        <v>40</v>
      </c>
      <c r="P434" s="136">
        <f>O434*H434</f>
        <v>0</v>
      </c>
      <c r="Q434" s="136">
        <v>1.2800000000000001E-2</v>
      </c>
      <c r="R434" s="136">
        <f>Q434*H434</f>
        <v>7.6800000000000007E-2</v>
      </c>
      <c r="S434" s="136">
        <v>0</v>
      </c>
      <c r="T434" s="137">
        <f>S434*H434</f>
        <v>0</v>
      </c>
      <c r="AR434" s="138" t="s">
        <v>185</v>
      </c>
      <c r="AT434" s="138" t="s">
        <v>308</v>
      </c>
      <c r="AU434" s="138" t="s">
        <v>79</v>
      </c>
      <c r="AY434" s="3" t="s">
        <v>133</v>
      </c>
      <c r="BE434" s="139">
        <f>IF(N434="základní",J434,0)</f>
        <v>0</v>
      </c>
      <c r="BF434" s="139">
        <f>IF(N434="snížená",J434,0)</f>
        <v>0</v>
      </c>
      <c r="BG434" s="139">
        <f>IF(N434="zákl. přenesená",J434,0)</f>
        <v>0</v>
      </c>
      <c r="BH434" s="139">
        <f>IF(N434="sníž. přenesená",J434,0)</f>
        <v>0</v>
      </c>
      <c r="BI434" s="139">
        <f>IF(N434="nulová",J434,0)</f>
        <v>0</v>
      </c>
      <c r="BJ434" s="3" t="s">
        <v>77</v>
      </c>
      <c r="BK434" s="139">
        <f>ROUND(I434*H434,2)</f>
        <v>0</v>
      </c>
      <c r="BL434" s="3" t="s">
        <v>139</v>
      </c>
      <c r="BM434" s="138" t="s">
        <v>634</v>
      </c>
    </row>
    <row r="435" spans="2:65" s="18" customFormat="1">
      <c r="B435" s="19"/>
      <c r="D435" s="140" t="s">
        <v>141</v>
      </c>
      <c r="F435" s="141" t="s">
        <v>635</v>
      </c>
      <c r="I435" s="142"/>
      <c r="L435" s="19"/>
      <c r="M435" s="143"/>
      <c r="T435" s="43"/>
      <c r="AT435" s="3" t="s">
        <v>141</v>
      </c>
      <c r="AU435" s="3" t="s">
        <v>79</v>
      </c>
    </row>
    <row r="436" spans="2:65" s="147" customFormat="1">
      <c r="B436" s="148"/>
      <c r="D436" s="140" t="s">
        <v>182</v>
      </c>
      <c r="E436" s="149" t="s">
        <v>19</v>
      </c>
      <c r="F436" s="150" t="s">
        <v>636</v>
      </c>
      <c r="H436" s="149" t="s">
        <v>19</v>
      </c>
      <c r="I436" s="151"/>
      <c r="L436" s="148"/>
      <c r="M436" s="152"/>
      <c r="T436" s="153"/>
      <c r="AT436" s="149" t="s">
        <v>182</v>
      </c>
      <c r="AU436" s="149" t="s">
        <v>79</v>
      </c>
      <c r="AV436" s="147" t="s">
        <v>77</v>
      </c>
      <c r="AW436" s="147" t="s">
        <v>31</v>
      </c>
      <c r="AX436" s="147" t="s">
        <v>69</v>
      </c>
      <c r="AY436" s="149" t="s">
        <v>133</v>
      </c>
    </row>
    <row r="437" spans="2:65" s="154" customFormat="1">
      <c r="B437" s="155"/>
      <c r="D437" s="140" t="s">
        <v>182</v>
      </c>
      <c r="E437" s="156" t="s">
        <v>19</v>
      </c>
      <c r="F437" s="157" t="s">
        <v>169</v>
      </c>
      <c r="H437" s="158">
        <v>6</v>
      </c>
      <c r="I437" s="159"/>
      <c r="L437" s="155"/>
      <c r="M437" s="160"/>
      <c r="T437" s="161"/>
      <c r="AT437" s="156" t="s">
        <v>182</v>
      </c>
      <c r="AU437" s="156" t="s">
        <v>79</v>
      </c>
      <c r="AV437" s="154" t="s">
        <v>79</v>
      </c>
      <c r="AW437" s="154" t="s">
        <v>31</v>
      </c>
      <c r="AX437" s="154" t="s">
        <v>77</v>
      </c>
      <c r="AY437" s="156" t="s">
        <v>133</v>
      </c>
    </row>
    <row r="438" spans="2:65" s="18" customFormat="1" ht="16.5" customHeight="1">
      <c r="B438" s="19"/>
      <c r="C438" s="126" t="s">
        <v>637</v>
      </c>
      <c r="D438" s="126" t="s">
        <v>135</v>
      </c>
      <c r="E438" s="127" t="s">
        <v>638</v>
      </c>
      <c r="F438" s="128" t="s">
        <v>639</v>
      </c>
      <c r="G438" s="129" t="s">
        <v>138</v>
      </c>
      <c r="H438" s="130">
        <v>12</v>
      </c>
      <c r="I438" s="131"/>
      <c r="J438" s="132">
        <f>ROUND(I438*H438,2)</f>
        <v>0</v>
      </c>
      <c r="K438" s="133"/>
      <c r="L438" s="19"/>
      <c r="M438" s="134" t="s">
        <v>19</v>
      </c>
      <c r="N438" s="135" t="s">
        <v>40</v>
      </c>
      <c r="P438" s="136">
        <f>O438*H438</f>
        <v>0</v>
      </c>
      <c r="Q438" s="136">
        <v>2.0000000000000002E-5</v>
      </c>
      <c r="R438" s="136">
        <f>Q438*H438</f>
        <v>2.4000000000000003E-4</v>
      </c>
      <c r="S438" s="136">
        <v>0</v>
      </c>
      <c r="T438" s="137">
        <f>S438*H438</f>
        <v>0</v>
      </c>
      <c r="AR438" s="138" t="s">
        <v>139</v>
      </c>
      <c r="AT438" s="138" t="s">
        <v>135</v>
      </c>
      <c r="AU438" s="138" t="s">
        <v>79</v>
      </c>
      <c r="AY438" s="3" t="s">
        <v>133</v>
      </c>
      <c r="BE438" s="139">
        <f>IF(N438="základní",J438,0)</f>
        <v>0</v>
      </c>
      <c r="BF438" s="139">
        <f>IF(N438="snížená",J438,0)</f>
        <v>0</v>
      </c>
      <c r="BG438" s="139">
        <f>IF(N438="zákl. přenesená",J438,0)</f>
        <v>0</v>
      </c>
      <c r="BH438" s="139">
        <f>IF(N438="sníž. přenesená",J438,0)</f>
        <v>0</v>
      </c>
      <c r="BI438" s="139">
        <f>IF(N438="nulová",J438,0)</f>
        <v>0</v>
      </c>
      <c r="BJ438" s="3" t="s">
        <v>77</v>
      </c>
      <c r="BK438" s="139">
        <f>ROUND(I438*H438,2)</f>
        <v>0</v>
      </c>
      <c r="BL438" s="3" t="s">
        <v>139</v>
      </c>
      <c r="BM438" s="138" t="s">
        <v>640</v>
      </c>
    </row>
    <row r="439" spans="2:65" s="18" customFormat="1" ht="29.25">
      <c r="B439" s="19"/>
      <c r="D439" s="140" t="s">
        <v>141</v>
      </c>
      <c r="F439" s="141" t="s">
        <v>641</v>
      </c>
      <c r="I439" s="142"/>
      <c r="L439" s="19"/>
      <c r="M439" s="143"/>
      <c r="T439" s="43"/>
      <c r="AT439" s="3" t="s">
        <v>141</v>
      </c>
      <c r="AU439" s="3" t="s">
        <v>79</v>
      </c>
    </row>
    <row r="440" spans="2:65" s="154" customFormat="1">
      <c r="B440" s="155"/>
      <c r="D440" s="140" t="s">
        <v>182</v>
      </c>
      <c r="E440" s="156" t="s">
        <v>19</v>
      </c>
      <c r="F440" s="157" t="s">
        <v>212</v>
      </c>
      <c r="H440" s="158">
        <v>12</v>
      </c>
      <c r="I440" s="159"/>
      <c r="L440" s="155"/>
      <c r="M440" s="160"/>
      <c r="T440" s="161"/>
      <c r="AT440" s="156" t="s">
        <v>182</v>
      </c>
      <c r="AU440" s="156" t="s">
        <v>79</v>
      </c>
      <c r="AV440" s="154" t="s">
        <v>79</v>
      </c>
      <c r="AW440" s="154" t="s">
        <v>31</v>
      </c>
      <c r="AX440" s="154" t="s">
        <v>77</v>
      </c>
      <c r="AY440" s="156" t="s">
        <v>133</v>
      </c>
    </row>
    <row r="441" spans="2:65" s="18" customFormat="1" ht="24.2" customHeight="1">
      <c r="B441" s="19"/>
      <c r="C441" s="126" t="s">
        <v>642</v>
      </c>
      <c r="D441" s="126" t="s">
        <v>135</v>
      </c>
      <c r="E441" s="127" t="s">
        <v>643</v>
      </c>
      <c r="F441" s="128" t="s">
        <v>644</v>
      </c>
      <c r="G441" s="129" t="s">
        <v>200</v>
      </c>
      <c r="H441" s="130">
        <v>409</v>
      </c>
      <c r="I441" s="131"/>
      <c r="J441" s="132">
        <f>ROUND(I441*H441,2)</f>
        <v>0</v>
      </c>
      <c r="K441" s="133"/>
      <c r="L441" s="19"/>
      <c r="M441" s="134" t="s">
        <v>19</v>
      </c>
      <c r="N441" s="135" t="s">
        <v>40</v>
      </c>
      <c r="P441" s="136">
        <f>O441*H441</f>
        <v>0</v>
      </c>
      <c r="Q441" s="136">
        <v>0</v>
      </c>
      <c r="R441" s="136">
        <f>Q441*H441</f>
        <v>0</v>
      </c>
      <c r="S441" s="136">
        <v>0</v>
      </c>
      <c r="T441" s="137">
        <f>S441*H441</f>
        <v>0</v>
      </c>
      <c r="AR441" s="138" t="s">
        <v>139</v>
      </c>
      <c r="AT441" s="138" t="s">
        <v>135</v>
      </c>
      <c r="AU441" s="138" t="s">
        <v>79</v>
      </c>
      <c r="AY441" s="3" t="s">
        <v>133</v>
      </c>
      <c r="BE441" s="139">
        <f>IF(N441="základní",J441,0)</f>
        <v>0</v>
      </c>
      <c r="BF441" s="139">
        <f>IF(N441="snížená",J441,0)</f>
        <v>0</v>
      </c>
      <c r="BG441" s="139">
        <f>IF(N441="zákl. přenesená",J441,0)</f>
        <v>0</v>
      </c>
      <c r="BH441" s="139">
        <f>IF(N441="sníž. přenesená",J441,0)</f>
        <v>0</v>
      </c>
      <c r="BI441" s="139">
        <f>IF(N441="nulová",J441,0)</f>
        <v>0</v>
      </c>
      <c r="BJ441" s="3" t="s">
        <v>77</v>
      </c>
      <c r="BK441" s="139">
        <f>ROUND(I441*H441,2)</f>
        <v>0</v>
      </c>
      <c r="BL441" s="3" t="s">
        <v>139</v>
      </c>
      <c r="BM441" s="138" t="s">
        <v>645</v>
      </c>
    </row>
    <row r="442" spans="2:65" s="18" customFormat="1" ht="19.5">
      <c r="B442" s="19"/>
      <c r="D442" s="140" t="s">
        <v>141</v>
      </c>
      <c r="F442" s="141" t="s">
        <v>646</v>
      </c>
      <c r="I442" s="142"/>
      <c r="L442" s="19"/>
      <c r="M442" s="143"/>
      <c r="T442" s="43"/>
      <c r="AT442" s="3" t="s">
        <v>141</v>
      </c>
      <c r="AU442" s="3" t="s">
        <v>79</v>
      </c>
    </row>
    <row r="443" spans="2:65" s="18" customFormat="1">
      <c r="B443" s="19"/>
      <c r="D443" s="144" t="s">
        <v>143</v>
      </c>
      <c r="F443" s="145" t="s">
        <v>647</v>
      </c>
      <c r="I443" s="142"/>
      <c r="L443" s="19"/>
      <c r="M443" s="143"/>
      <c r="T443" s="43"/>
      <c r="AT443" s="3" t="s">
        <v>143</v>
      </c>
      <c r="AU443" s="3" t="s">
        <v>79</v>
      </c>
    </row>
    <row r="444" spans="2:65" s="154" customFormat="1">
      <c r="B444" s="155"/>
      <c r="D444" s="140" t="s">
        <v>182</v>
      </c>
      <c r="E444" s="156" t="s">
        <v>19</v>
      </c>
      <c r="F444" s="157" t="s">
        <v>648</v>
      </c>
      <c r="H444" s="158">
        <v>409</v>
      </c>
      <c r="I444" s="159"/>
      <c r="L444" s="155"/>
      <c r="M444" s="160"/>
      <c r="T444" s="161"/>
      <c r="AT444" s="156" t="s">
        <v>182</v>
      </c>
      <c r="AU444" s="156" t="s">
        <v>79</v>
      </c>
      <c r="AV444" s="154" t="s">
        <v>79</v>
      </c>
      <c r="AW444" s="154" t="s">
        <v>31</v>
      </c>
      <c r="AX444" s="154" t="s">
        <v>77</v>
      </c>
      <c r="AY444" s="156" t="s">
        <v>133</v>
      </c>
    </row>
    <row r="445" spans="2:65" s="18" customFormat="1" ht="33" customHeight="1">
      <c r="B445" s="19"/>
      <c r="C445" s="170" t="s">
        <v>649</v>
      </c>
      <c r="D445" s="170" t="s">
        <v>308</v>
      </c>
      <c r="E445" s="171" t="s">
        <v>650</v>
      </c>
      <c r="F445" s="172" t="s">
        <v>651</v>
      </c>
      <c r="G445" s="173" t="s">
        <v>200</v>
      </c>
      <c r="H445" s="174">
        <v>421</v>
      </c>
      <c r="I445" s="175"/>
      <c r="J445" s="176">
        <f>ROUND(I445*H445,2)</f>
        <v>0</v>
      </c>
      <c r="K445" s="177"/>
      <c r="L445" s="178"/>
      <c r="M445" s="179" t="s">
        <v>19</v>
      </c>
      <c r="N445" s="180" t="s">
        <v>40</v>
      </c>
      <c r="P445" s="136">
        <f>O445*H445</f>
        <v>0</v>
      </c>
      <c r="Q445" s="136">
        <v>9.1700000000000004E-2</v>
      </c>
      <c r="R445" s="136">
        <f>Q445*H445</f>
        <v>38.605699999999999</v>
      </c>
      <c r="S445" s="136">
        <v>0</v>
      </c>
      <c r="T445" s="137">
        <f>S445*H445</f>
        <v>0</v>
      </c>
      <c r="AR445" s="138" t="s">
        <v>185</v>
      </c>
      <c r="AT445" s="138" t="s">
        <v>308</v>
      </c>
      <c r="AU445" s="138" t="s">
        <v>79</v>
      </c>
      <c r="AY445" s="3" t="s">
        <v>133</v>
      </c>
      <c r="BE445" s="139">
        <f>IF(N445="základní",J445,0)</f>
        <v>0</v>
      </c>
      <c r="BF445" s="139">
        <f>IF(N445="snížená",J445,0)</f>
        <v>0</v>
      </c>
      <c r="BG445" s="139">
        <f>IF(N445="zákl. přenesená",J445,0)</f>
        <v>0</v>
      </c>
      <c r="BH445" s="139">
        <f>IF(N445="sníž. přenesená",J445,0)</f>
        <v>0</v>
      </c>
      <c r="BI445" s="139">
        <f>IF(N445="nulová",J445,0)</f>
        <v>0</v>
      </c>
      <c r="BJ445" s="3" t="s">
        <v>77</v>
      </c>
      <c r="BK445" s="139">
        <f>ROUND(I445*H445,2)</f>
        <v>0</v>
      </c>
      <c r="BL445" s="3" t="s">
        <v>139</v>
      </c>
      <c r="BM445" s="138" t="s">
        <v>652</v>
      </c>
    </row>
    <row r="446" spans="2:65" s="18" customFormat="1">
      <c r="B446" s="19"/>
      <c r="D446" s="140" t="s">
        <v>141</v>
      </c>
      <c r="F446" s="141" t="s">
        <v>653</v>
      </c>
      <c r="I446" s="142"/>
      <c r="L446" s="19"/>
      <c r="M446" s="143"/>
      <c r="T446" s="43"/>
      <c r="AT446" s="3" t="s">
        <v>141</v>
      </c>
      <c r="AU446" s="3" t="s">
        <v>79</v>
      </c>
    </row>
    <row r="447" spans="2:65" s="154" customFormat="1">
      <c r="B447" s="155"/>
      <c r="D447" s="140" t="s">
        <v>182</v>
      </c>
      <c r="E447" s="156" t="s">
        <v>19</v>
      </c>
      <c r="F447" s="157" t="s">
        <v>648</v>
      </c>
      <c r="H447" s="158">
        <v>409</v>
      </c>
      <c r="I447" s="159"/>
      <c r="L447" s="155"/>
      <c r="M447" s="160"/>
      <c r="T447" s="161"/>
      <c r="AT447" s="156" t="s">
        <v>182</v>
      </c>
      <c r="AU447" s="156" t="s">
        <v>79</v>
      </c>
      <c r="AV447" s="154" t="s">
        <v>79</v>
      </c>
      <c r="AW447" s="154" t="s">
        <v>31</v>
      </c>
      <c r="AX447" s="154" t="s">
        <v>69</v>
      </c>
      <c r="AY447" s="156" t="s">
        <v>133</v>
      </c>
    </row>
    <row r="448" spans="2:65" s="147" customFormat="1">
      <c r="B448" s="148"/>
      <c r="D448" s="140" t="s">
        <v>182</v>
      </c>
      <c r="E448" s="149" t="s">
        <v>19</v>
      </c>
      <c r="F448" s="150" t="s">
        <v>654</v>
      </c>
      <c r="H448" s="149" t="s">
        <v>19</v>
      </c>
      <c r="I448" s="151"/>
      <c r="L448" s="148"/>
      <c r="M448" s="152"/>
      <c r="T448" s="153"/>
      <c r="AT448" s="149" t="s">
        <v>182</v>
      </c>
      <c r="AU448" s="149" t="s">
        <v>79</v>
      </c>
      <c r="AV448" s="147" t="s">
        <v>77</v>
      </c>
      <c r="AW448" s="147" t="s">
        <v>31</v>
      </c>
      <c r="AX448" s="147" t="s">
        <v>69</v>
      </c>
      <c r="AY448" s="149" t="s">
        <v>133</v>
      </c>
    </row>
    <row r="449" spans="2:65" s="154" customFormat="1">
      <c r="B449" s="155"/>
      <c r="D449" s="140" t="s">
        <v>182</v>
      </c>
      <c r="E449" s="156" t="s">
        <v>19</v>
      </c>
      <c r="F449" s="157" t="s">
        <v>212</v>
      </c>
      <c r="H449" s="158">
        <v>12</v>
      </c>
      <c r="I449" s="159"/>
      <c r="L449" s="155"/>
      <c r="M449" s="160"/>
      <c r="T449" s="161"/>
      <c r="AT449" s="156" t="s">
        <v>182</v>
      </c>
      <c r="AU449" s="156" t="s">
        <v>79</v>
      </c>
      <c r="AV449" s="154" t="s">
        <v>79</v>
      </c>
      <c r="AW449" s="154" t="s">
        <v>31</v>
      </c>
      <c r="AX449" s="154" t="s">
        <v>69</v>
      </c>
      <c r="AY449" s="156" t="s">
        <v>133</v>
      </c>
    </row>
    <row r="450" spans="2:65" s="162" customFormat="1">
      <c r="B450" s="163"/>
      <c r="D450" s="140" t="s">
        <v>182</v>
      </c>
      <c r="E450" s="164" t="s">
        <v>19</v>
      </c>
      <c r="F450" s="165" t="s">
        <v>258</v>
      </c>
      <c r="H450" s="166">
        <v>421</v>
      </c>
      <c r="I450" s="167"/>
      <c r="L450" s="163"/>
      <c r="M450" s="168"/>
      <c r="T450" s="169"/>
      <c r="AT450" s="164" t="s">
        <v>182</v>
      </c>
      <c r="AU450" s="164" t="s">
        <v>79</v>
      </c>
      <c r="AV450" s="162" t="s">
        <v>139</v>
      </c>
      <c r="AW450" s="162" t="s">
        <v>31</v>
      </c>
      <c r="AX450" s="162" t="s">
        <v>77</v>
      </c>
      <c r="AY450" s="164" t="s">
        <v>133</v>
      </c>
    </row>
    <row r="451" spans="2:65" s="18" customFormat="1" ht="24.2" customHeight="1">
      <c r="B451" s="19"/>
      <c r="C451" s="170" t="s">
        <v>655</v>
      </c>
      <c r="D451" s="170" t="s">
        <v>308</v>
      </c>
      <c r="E451" s="171" t="s">
        <v>656</v>
      </c>
      <c r="F451" s="172" t="s">
        <v>657</v>
      </c>
      <c r="G451" s="173" t="s">
        <v>138</v>
      </c>
      <c r="H451" s="174">
        <v>41</v>
      </c>
      <c r="I451" s="175"/>
      <c r="J451" s="176">
        <f>ROUND(I451*H451,2)</f>
        <v>0</v>
      </c>
      <c r="K451" s="177"/>
      <c r="L451" s="178"/>
      <c r="M451" s="179" t="s">
        <v>19</v>
      </c>
      <c r="N451" s="180" t="s">
        <v>40</v>
      </c>
      <c r="P451" s="136">
        <f>O451*H451</f>
        <v>0</v>
      </c>
      <c r="Q451" s="136">
        <v>1.1999999999999999E-3</v>
      </c>
      <c r="R451" s="136">
        <f>Q451*H451</f>
        <v>4.9199999999999994E-2</v>
      </c>
      <c r="S451" s="136">
        <v>0</v>
      </c>
      <c r="T451" s="137">
        <f>S451*H451</f>
        <v>0</v>
      </c>
      <c r="AR451" s="138" t="s">
        <v>185</v>
      </c>
      <c r="AT451" s="138" t="s">
        <v>308</v>
      </c>
      <c r="AU451" s="138" t="s">
        <v>79</v>
      </c>
      <c r="AY451" s="3" t="s">
        <v>133</v>
      </c>
      <c r="BE451" s="139">
        <f>IF(N451="základní",J451,0)</f>
        <v>0</v>
      </c>
      <c r="BF451" s="139">
        <f>IF(N451="snížená",J451,0)</f>
        <v>0</v>
      </c>
      <c r="BG451" s="139">
        <f>IF(N451="zákl. přenesená",J451,0)</f>
        <v>0</v>
      </c>
      <c r="BH451" s="139">
        <f>IF(N451="sníž. přenesená",J451,0)</f>
        <v>0</v>
      </c>
      <c r="BI451" s="139">
        <f>IF(N451="nulová",J451,0)</f>
        <v>0</v>
      </c>
      <c r="BJ451" s="3" t="s">
        <v>77</v>
      </c>
      <c r="BK451" s="139">
        <f>ROUND(I451*H451,2)</f>
        <v>0</v>
      </c>
      <c r="BL451" s="3" t="s">
        <v>139</v>
      </c>
      <c r="BM451" s="138" t="s">
        <v>658</v>
      </c>
    </row>
    <row r="452" spans="2:65" s="18" customFormat="1" ht="19.5">
      <c r="B452" s="19"/>
      <c r="D452" s="140" t="s">
        <v>141</v>
      </c>
      <c r="F452" s="141" t="s">
        <v>657</v>
      </c>
      <c r="I452" s="142"/>
      <c r="L452" s="19"/>
      <c r="M452" s="143"/>
      <c r="T452" s="43"/>
      <c r="AT452" s="3" t="s">
        <v>141</v>
      </c>
      <c r="AU452" s="3" t="s">
        <v>79</v>
      </c>
    </row>
    <row r="453" spans="2:65" s="154" customFormat="1">
      <c r="B453" s="155"/>
      <c r="D453" s="140" t="s">
        <v>182</v>
      </c>
      <c r="E453" s="156" t="s">
        <v>19</v>
      </c>
      <c r="F453" s="157" t="s">
        <v>420</v>
      </c>
      <c r="H453" s="158">
        <v>41</v>
      </c>
      <c r="I453" s="159"/>
      <c r="L453" s="155"/>
      <c r="M453" s="160"/>
      <c r="T453" s="161"/>
      <c r="AT453" s="156" t="s">
        <v>182</v>
      </c>
      <c r="AU453" s="156" t="s">
        <v>79</v>
      </c>
      <c r="AV453" s="154" t="s">
        <v>79</v>
      </c>
      <c r="AW453" s="154" t="s">
        <v>31</v>
      </c>
      <c r="AX453" s="154" t="s">
        <v>77</v>
      </c>
      <c r="AY453" s="156" t="s">
        <v>133</v>
      </c>
    </row>
    <row r="454" spans="2:65" s="18" customFormat="1" ht="24.2" customHeight="1">
      <c r="B454" s="19"/>
      <c r="C454" s="126" t="s">
        <v>659</v>
      </c>
      <c r="D454" s="126" t="s">
        <v>135</v>
      </c>
      <c r="E454" s="127" t="s">
        <v>660</v>
      </c>
      <c r="F454" s="128" t="s">
        <v>661</v>
      </c>
      <c r="G454" s="129" t="s">
        <v>138</v>
      </c>
      <c r="H454" s="130">
        <v>5</v>
      </c>
      <c r="I454" s="131"/>
      <c r="J454" s="132">
        <f>ROUND(I454*H454,2)</f>
        <v>0</v>
      </c>
      <c r="K454" s="133"/>
      <c r="L454" s="19"/>
      <c r="M454" s="134" t="s">
        <v>19</v>
      </c>
      <c r="N454" s="135" t="s">
        <v>40</v>
      </c>
      <c r="P454" s="136">
        <f>O454*H454</f>
        <v>0</v>
      </c>
      <c r="Q454" s="136">
        <v>1.67E-3</v>
      </c>
      <c r="R454" s="136">
        <f>Q454*H454</f>
        <v>8.3499999999999998E-3</v>
      </c>
      <c r="S454" s="136">
        <v>0</v>
      </c>
      <c r="T454" s="137">
        <f>S454*H454</f>
        <v>0</v>
      </c>
      <c r="AR454" s="138" t="s">
        <v>139</v>
      </c>
      <c r="AT454" s="138" t="s">
        <v>135</v>
      </c>
      <c r="AU454" s="138" t="s">
        <v>79</v>
      </c>
      <c r="AY454" s="3" t="s">
        <v>133</v>
      </c>
      <c r="BE454" s="139">
        <f>IF(N454="základní",J454,0)</f>
        <v>0</v>
      </c>
      <c r="BF454" s="139">
        <f>IF(N454="snížená",J454,0)</f>
        <v>0</v>
      </c>
      <c r="BG454" s="139">
        <f>IF(N454="zákl. přenesená",J454,0)</f>
        <v>0</v>
      </c>
      <c r="BH454" s="139">
        <f>IF(N454="sníž. přenesená",J454,0)</f>
        <v>0</v>
      </c>
      <c r="BI454" s="139">
        <f>IF(N454="nulová",J454,0)</f>
        <v>0</v>
      </c>
      <c r="BJ454" s="3" t="s">
        <v>77</v>
      </c>
      <c r="BK454" s="139">
        <f>ROUND(I454*H454,2)</f>
        <v>0</v>
      </c>
      <c r="BL454" s="3" t="s">
        <v>139</v>
      </c>
      <c r="BM454" s="138" t="s">
        <v>662</v>
      </c>
    </row>
    <row r="455" spans="2:65" s="18" customFormat="1" ht="29.25">
      <c r="B455" s="19"/>
      <c r="D455" s="140" t="s">
        <v>141</v>
      </c>
      <c r="F455" s="141" t="s">
        <v>663</v>
      </c>
      <c r="I455" s="142"/>
      <c r="L455" s="19"/>
      <c r="M455" s="143"/>
      <c r="T455" s="43"/>
      <c r="AT455" s="3" t="s">
        <v>141</v>
      </c>
      <c r="AU455" s="3" t="s">
        <v>79</v>
      </c>
    </row>
    <row r="456" spans="2:65" s="18" customFormat="1">
      <c r="B456" s="19"/>
      <c r="D456" s="144" t="s">
        <v>143</v>
      </c>
      <c r="F456" s="145" t="s">
        <v>664</v>
      </c>
      <c r="I456" s="142"/>
      <c r="L456" s="19"/>
      <c r="M456" s="143"/>
      <c r="T456" s="43"/>
      <c r="AT456" s="3" t="s">
        <v>143</v>
      </c>
      <c r="AU456" s="3" t="s">
        <v>79</v>
      </c>
    </row>
    <row r="457" spans="2:65" s="154" customFormat="1">
      <c r="B457" s="155"/>
      <c r="D457" s="140" t="s">
        <v>182</v>
      </c>
      <c r="E457" s="156" t="s">
        <v>19</v>
      </c>
      <c r="F457" s="157" t="s">
        <v>163</v>
      </c>
      <c r="H457" s="158">
        <v>5</v>
      </c>
      <c r="I457" s="159"/>
      <c r="L457" s="155"/>
      <c r="M457" s="160"/>
      <c r="T457" s="161"/>
      <c r="AT457" s="156" t="s">
        <v>182</v>
      </c>
      <c r="AU457" s="156" t="s">
        <v>79</v>
      </c>
      <c r="AV457" s="154" t="s">
        <v>79</v>
      </c>
      <c r="AW457" s="154" t="s">
        <v>31</v>
      </c>
      <c r="AX457" s="154" t="s">
        <v>77</v>
      </c>
      <c r="AY457" s="156" t="s">
        <v>133</v>
      </c>
    </row>
    <row r="458" spans="2:65" s="18" customFormat="1" ht="24.2" customHeight="1">
      <c r="B458" s="19"/>
      <c r="C458" s="170" t="s">
        <v>665</v>
      </c>
      <c r="D458" s="170" t="s">
        <v>308</v>
      </c>
      <c r="E458" s="171" t="s">
        <v>666</v>
      </c>
      <c r="F458" s="172" t="s">
        <v>667</v>
      </c>
      <c r="G458" s="173" t="s">
        <v>138</v>
      </c>
      <c r="H458" s="174">
        <v>1</v>
      </c>
      <c r="I458" s="175"/>
      <c r="J458" s="176">
        <f>ROUND(I458*H458,2)</f>
        <v>0</v>
      </c>
      <c r="K458" s="177"/>
      <c r="L458" s="178"/>
      <c r="M458" s="179" t="s">
        <v>19</v>
      </c>
      <c r="N458" s="180" t="s">
        <v>40</v>
      </c>
      <c r="P458" s="136">
        <f>O458*H458</f>
        <v>0</v>
      </c>
      <c r="Q458" s="136">
        <v>1.2200000000000001E-2</v>
      </c>
      <c r="R458" s="136">
        <f>Q458*H458</f>
        <v>1.2200000000000001E-2</v>
      </c>
      <c r="S458" s="136">
        <v>0</v>
      </c>
      <c r="T458" s="137">
        <f>S458*H458</f>
        <v>0</v>
      </c>
      <c r="AR458" s="138" t="s">
        <v>185</v>
      </c>
      <c r="AT458" s="138" t="s">
        <v>308</v>
      </c>
      <c r="AU458" s="138" t="s">
        <v>79</v>
      </c>
      <c r="AY458" s="3" t="s">
        <v>133</v>
      </c>
      <c r="BE458" s="139">
        <f>IF(N458="základní",J458,0)</f>
        <v>0</v>
      </c>
      <c r="BF458" s="139">
        <f>IF(N458="snížená",J458,0)</f>
        <v>0</v>
      </c>
      <c r="BG458" s="139">
        <f>IF(N458="zákl. přenesená",J458,0)</f>
        <v>0</v>
      </c>
      <c r="BH458" s="139">
        <f>IF(N458="sníž. přenesená",J458,0)</f>
        <v>0</v>
      </c>
      <c r="BI458" s="139">
        <f>IF(N458="nulová",J458,0)</f>
        <v>0</v>
      </c>
      <c r="BJ458" s="3" t="s">
        <v>77</v>
      </c>
      <c r="BK458" s="139">
        <f>ROUND(I458*H458,2)</f>
        <v>0</v>
      </c>
      <c r="BL458" s="3" t="s">
        <v>139</v>
      </c>
      <c r="BM458" s="138" t="s">
        <v>668</v>
      </c>
    </row>
    <row r="459" spans="2:65" s="18" customFormat="1" ht="19.5">
      <c r="B459" s="19"/>
      <c r="D459" s="140" t="s">
        <v>141</v>
      </c>
      <c r="F459" s="141" t="s">
        <v>667</v>
      </c>
      <c r="I459" s="142"/>
      <c r="L459" s="19"/>
      <c r="M459" s="143"/>
      <c r="T459" s="43"/>
      <c r="AT459" s="3" t="s">
        <v>141</v>
      </c>
      <c r="AU459" s="3" t="s">
        <v>79</v>
      </c>
    </row>
    <row r="460" spans="2:65" s="154" customFormat="1">
      <c r="B460" s="155"/>
      <c r="D460" s="140" t="s">
        <v>182</v>
      </c>
      <c r="E460" s="156" t="s">
        <v>19</v>
      </c>
      <c r="F460" s="157" t="s">
        <v>77</v>
      </c>
      <c r="H460" s="158">
        <v>1</v>
      </c>
      <c r="I460" s="159"/>
      <c r="L460" s="155"/>
      <c r="M460" s="160"/>
      <c r="T460" s="161"/>
      <c r="AT460" s="156" t="s">
        <v>182</v>
      </c>
      <c r="AU460" s="156" t="s">
        <v>79</v>
      </c>
      <c r="AV460" s="154" t="s">
        <v>79</v>
      </c>
      <c r="AW460" s="154" t="s">
        <v>31</v>
      </c>
      <c r="AX460" s="154" t="s">
        <v>77</v>
      </c>
      <c r="AY460" s="156" t="s">
        <v>133</v>
      </c>
    </row>
    <row r="461" spans="2:65" s="18" customFormat="1" ht="21.75" customHeight="1">
      <c r="B461" s="19"/>
      <c r="C461" s="170" t="s">
        <v>669</v>
      </c>
      <c r="D461" s="170" t="s">
        <v>308</v>
      </c>
      <c r="E461" s="171" t="s">
        <v>670</v>
      </c>
      <c r="F461" s="172" t="s">
        <v>671</v>
      </c>
      <c r="G461" s="173" t="s">
        <v>138</v>
      </c>
      <c r="H461" s="174">
        <v>1</v>
      </c>
      <c r="I461" s="175"/>
      <c r="J461" s="176">
        <f>ROUND(I461*H461,2)</f>
        <v>0</v>
      </c>
      <c r="K461" s="177"/>
      <c r="L461" s="178"/>
      <c r="M461" s="179" t="s">
        <v>19</v>
      </c>
      <c r="N461" s="180" t="s">
        <v>40</v>
      </c>
      <c r="P461" s="136">
        <f>O461*H461</f>
        <v>0</v>
      </c>
      <c r="Q461" s="136">
        <v>1.4500000000000001E-2</v>
      </c>
      <c r="R461" s="136">
        <f>Q461*H461</f>
        <v>1.4500000000000001E-2</v>
      </c>
      <c r="S461" s="136">
        <v>0</v>
      </c>
      <c r="T461" s="137">
        <f>S461*H461</f>
        <v>0</v>
      </c>
      <c r="AR461" s="138" t="s">
        <v>185</v>
      </c>
      <c r="AT461" s="138" t="s">
        <v>308</v>
      </c>
      <c r="AU461" s="138" t="s">
        <v>79</v>
      </c>
      <c r="AY461" s="3" t="s">
        <v>133</v>
      </c>
      <c r="BE461" s="139">
        <f>IF(N461="základní",J461,0)</f>
        <v>0</v>
      </c>
      <c r="BF461" s="139">
        <f>IF(N461="snížená",J461,0)</f>
        <v>0</v>
      </c>
      <c r="BG461" s="139">
        <f>IF(N461="zákl. přenesená",J461,0)</f>
        <v>0</v>
      </c>
      <c r="BH461" s="139">
        <f>IF(N461="sníž. přenesená",J461,0)</f>
        <v>0</v>
      </c>
      <c r="BI461" s="139">
        <f>IF(N461="nulová",J461,0)</f>
        <v>0</v>
      </c>
      <c r="BJ461" s="3" t="s">
        <v>77</v>
      </c>
      <c r="BK461" s="139">
        <f>ROUND(I461*H461,2)</f>
        <v>0</v>
      </c>
      <c r="BL461" s="3" t="s">
        <v>139</v>
      </c>
      <c r="BM461" s="138" t="s">
        <v>672</v>
      </c>
    </row>
    <row r="462" spans="2:65" s="18" customFormat="1">
      <c r="B462" s="19"/>
      <c r="D462" s="140" t="s">
        <v>141</v>
      </c>
      <c r="F462" s="141" t="s">
        <v>671</v>
      </c>
      <c r="I462" s="142"/>
      <c r="L462" s="19"/>
      <c r="M462" s="143"/>
      <c r="T462" s="43"/>
      <c r="AT462" s="3" t="s">
        <v>141</v>
      </c>
      <c r="AU462" s="3" t="s">
        <v>79</v>
      </c>
    </row>
    <row r="463" spans="2:65" s="154" customFormat="1">
      <c r="B463" s="155"/>
      <c r="D463" s="140" t="s">
        <v>182</v>
      </c>
      <c r="E463" s="156" t="s">
        <v>19</v>
      </c>
      <c r="F463" s="157" t="s">
        <v>77</v>
      </c>
      <c r="H463" s="158">
        <v>1</v>
      </c>
      <c r="I463" s="159"/>
      <c r="L463" s="155"/>
      <c r="M463" s="160"/>
      <c r="T463" s="161"/>
      <c r="AT463" s="156" t="s">
        <v>182</v>
      </c>
      <c r="AU463" s="156" t="s">
        <v>79</v>
      </c>
      <c r="AV463" s="154" t="s">
        <v>79</v>
      </c>
      <c r="AW463" s="154" t="s">
        <v>31</v>
      </c>
      <c r="AX463" s="154" t="s">
        <v>77</v>
      </c>
      <c r="AY463" s="156" t="s">
        <v>133</v>
      </c>
    </row>
    <row r="464" spans="2:65" s="18" customFormat="1" ht="21.75" customHeight="1">
      <c r="B464" s="19"/>
      <c r="C464" s="170" t="s">
        <v>673</v>
      </c>
      <c r="D464" s="170" t="s">
        <v>308</v>
      </c>
      <c r="E464" s="171" t="s">
        <v>674</v>
      </c>
      <c r="F464" s="172" t="s">
        <v>675</v>
      </c>
      <c r="G464" s="173" t="s">
        <v>138</v>
      </c>
      <c r="H464" s="174">
        <v>1</v>
      </c>
      <c r="I464" s="175"/>
      <c r="J464" s="176">
        <f>ROUND(I464*H464,2)</f>
        <v>0</v>
      </c>
      <c r="K464" s="177"/>
      <c r="L464" s="178"/>
      <c r="M464" s="179" t="s">
        <v>19</v>
      </c>
      <c r="N464" s="180" t="s">
        <v>40</v>
      </c>
      <c r="P464" s="136">
        <f>O464*H464</f>
        <v>0</v>
      </c>
      <c r="Q464" s="136">
        <v>2.5899999999999999E-2</v>
      </c>
      <c r="R464" s="136">
        <f>Q464*H464</f>
        <v>2.5899999999999999E-2</v>
      </c>
      <c r="S464" s="136">
        <v>0</v>
      </c>
      <c r="T464" s="137">
        <f>S464*H464</f>
        <v>0</v>
      </c>
      <c r="AR464" s="138" t="s">
        <v>185</v>
      </c>
      <c r="AT464" s="138" t="s">
        <v>308</v>
      </c>
      <c r="AU464" s="138" t="s">
        <v>79</v>
      </c>
      <c r="AY464" s="3" t="s">
        <v>133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3" t="s">
        <v>77</v>
      </c>
      <c r="BK464" s="139">
        <f>ROUND(I464*H464,2)</f>
        <v>0</v>
      </c>
      <c r="BL464" s="3" t="s">
        <v>139</v>
      </c>
      <c r="BM464" s="138" t="s">
        <v>676</v>
      </c>
    </row>
    <row r="465" spans="2:65" s="18" customFormat="1">
      <c r="B465" s="19"/>
      <c r="D465" s="140" t="s">
        <v>141</v>
      </c>
      <c r="F465" s="141" t="s">
        <v>675</v>
      </c>
      <c r="I465" s="142"/>
      <c r="L465" s="19"/>
      <c r="M465" s="143"/>
      <c r="T465" s="43"/>
      <c r="AT465" s="3" t="s">
        <v>141</v>
      </c>
      <c r="AU465" s="3" t="s">
        <v>79</v>
      </c>
    </row>
    <row r="466" spans="2:65" s="154" customFormat="1">
      <c r="B466" s="155"/>
      <c r="D466" s="140" t="s">
        <v>182</v>
      </c>
      <c r="E466" s="156" t="s">
        <v>19</v>
      </c>
      <c r="F466" s="157" t="s">
        <v>77</v>
      </c>
      <c r="H466" s="158">
        <v>1</v>
      </c>
      <c r="I466" s="159"/>
      <c r="L466" s="155"/>
      <c r="M466" s="160"/>
      <c r="T466" s="161"/>
      <c r="AT466" s="156" t="s">
        <v>182</v>
      </c>
      <c r="AU466" s="156" t="s">
        <v>79</v>
      </c>
      <c r="AV466" s="154" t="s">
        <v>79</v>
      </c>
      <c r="AW466" s="154" t="s">
        <v>31</v>
      </c>
      <c r="AX466" s="154" t="s">
        <v>77</v>
      </c>
      <c r="AY466" s="156" t="s">
        <v>133</v>
      </c>
    </row>
    <row r="467" spans="2:65" s="18" customFormat="1" ht="24.2" customHeight="1">
      <c r="B467" s="19"/>
      <c r="C467" s="170" t="s">
        <v>677</v>
      </c>
      <c r="D467" s="170" t="s">
        <v>308</v>
      </c>
      <c r="E467" s="171" t="s">
        <v>678</v>
      </c>
      <c r="F467" s="172" t="s">
        <v>679</v>
      </c>
      <c r="G467" s="173" t="s">
        <v>138</v>
      </c>
      <c r="H467" s="174">
        <v>2</v>
      </c>
      <c r="I467" s="175"/>
      <c r="J467" s="176">
        <f>ROUND(I467*H467,2)</f>
        <v>0</v>
      </c>
      <c r="K467" s="177"/>
      <c r="L467" s="178"/>
      <c r="M467" s="179" t="s">
        <v>19</v>
      </c>
      <c r="N467" s="180" t="s">
        <v>40</v>
      </c>
      <c r="P467" s="136">
        <f>O467*H467</f>
        <v>0</v>
      </c>
      <c r="Q467" s="136">
        <v>7.0400000000000003E-3</v>
      </c>
      <c r="R467" s="136">
        <f>Q467*H467</f>
        <v>1.4080000000000001E-2</v>
      </c>
      <c r="S467" s="136">
        <v>0</v>
      </c>
      <c r="T467" s="137">
        <f>S467*H467</f>
        <v>0</v>
      </c>
      <c r="AR467" s="138" t="s">
        <v>185</v>
      </c>
      <c r="AT467" s="138" t="s">
        <v>308</v>
      </c>
      <c r="AU467" s="138" t="s">
        <v>79</v>
      </c>
      <c r="AY467" s="3" t="s">
        <v>133</v>
      </c>
      <c r="BE467" s="139">
        <f>IF(N467="základní",J467,0)</f>
        <v>0</v>
      </c>
      <c r="BF467" s="139">
        <f>IF(N467="snížená",J467,0)</f>
        <v>0</v>
      </c>
      <c r="BG467" s="139">
        <f>IF(N467="zákl. přenesená",J467,0)</f>
        <v>0</v>
      </c>
      <c r="BH467" s="139">
        <f>IF(N467="sníž. přenesená",J467,0)</f>
        <v>0</v>
      </c>
      <c r="BI467" s="139">
        <f>IF(N467="nulová",J467,0)</f>
        <v>0</v>
      </c>
      <c r="BJ467" s="3" t="s">
        <v>77</v>
      </c>
      <c r="BK467" s="139">
        <f>ROUND(I467*H467,2)</f>
        <v>0</v>
      </c>
      <c r="BL467" s="3" t="s">
        <v>139</v>
      </c>
      <c r="BM467" s="138" t="s">
        <v>680</v>
      </c>
    </row>
    <row r="468" spans="2:65" s="18" customFormat="1" ht="19.5">
      <c r="B468" s="19"/>
      <c r="D468" s="140" t="s">
        <v>141</v>
      </c>
      <c r="F468" s="141" t="s">
        <v>679</v>
      </c>
      <c r="I468" s="142"/>
      <c r="L468" s="19"/>
      <c r="M468" s="143"/>
      <c r="T468" s="43"/>
      <c r="AT468" s="3" t="s">
        <v>141</v>
      </c>
      <c r="AU468" s="3" t="s">
        <v>79</v>
      </c>
    </row>
    <row r="469" spans="2:65" s="154" customFormat="1">
      <c r="B469" s="155"/>
      <c r="D469" s="140" t="s">
        <v>182</v>
      </c>
      <c r="E469" s="156" t="s">
        <v>19</v>
      </c>
      <c r="F469" s="157" t="s">
        <v>79</v>
      </c>
      <c r="H469" s="158">
        <v>2</v>
      </c>
      <c r="I469" s="159"/>
      <c r="L469" s="155"/>
      <c r="M469" s="160"/>
      <c r="T469" s="161"/>
      <c r="AT469" s="156" t="s">
        <v>182</v>
      </c>
      <c r="AU469" s="156" t="s">
        <v>79</v>
      </c>
      <c r="AV469" s="154" t="s">
        <v>79</v>
      </c>
      <c r="AW469" s="154" t="s">
        <v>31</v>
      </c>
      <c r="AX469" s="154" t="s">
        <v>77</v>
      </c>
      <c r="AY469" s="156" t="s">
        <v>133</v>
      </c>
    </row>
    <row r="470" spans="2:65" s="18" customFormat="1" ht="24.2" customHeight="1">
      <c r="B470" s="19"/>
      <c r="C470" s="126" t="s">
        <v>681</v>
      </c>
      <c r="D470" s="126" t="s">
        <v>135</v>
      </c>
      <c r="E470" s="127" t="s">
        <v>682</v>
      </c>
      <c r="F470" s="128" t="s">
        <v>683</v>
      </c>
      <c r="G470" s="129" t="s">
        <v>138</v>
      </c>
      <c r="H470" s="130">
        <v>12</v>
      </c>
      <c r="I470" s="131"/>
      <c r="J470" s="132">
        <f>ROUND(I470*H470,2)</f>
        <v>0</v>
      </c>
      <c r="K470" s="133"/>
      <c r="L470" s="19"/>
      <c r="M470" s="134" t="s">
        <v>19</v>
      </c>
      <c r="N470" s="135" t="s">
        <v>40</v>
      </c>
      <c r="P470" s="136">
        <f>O470*H470</f>
        <v>0</v>
      </c>
      <c r="Q470" s="136">
        <v>0</v>
      </c>
      <c r="R470" s="136">
        <f>Q470*H470</f>
        <v>0</v>
      </c>
      <c r="S470" s="136">
        <v>0</v>
      </c>
      <c r="T470" s="137">
        <f>S470*H470</f>
        <v>0</v>
      </c>
      <c r="AR470" s="138" t="s">
        <v>139</v>
      </c>
      <c r="AT470" s="138" t="s">
        <v>135</v>
      </c>
      <c r="AU470" s="138" t="s">
        <v>79</v>
      </c>
      <c r="AY470" s="3" t="s">
        <v>133</v>
      </c>
      <c r="BE470" s="139">
        <f>IF(N470="základní",J470,0)</f>
        <v>0</v>
      </c>
      <c r="BF470" s="139">
        <f>IF(N470="snížená",J470,0)</f>
        <v>0</v>
      </c>
      <c r="BG470" s="139">
        <f>IF(N470="zákl. přenesená",J470,0)</f>
        <v>0</v>
      </c>
      <c r="BH470" s="139">
        <f>IF(N470="sníž. přenesená",J470,0)</f>
        <v>0</v>
      </c>
      <c r="BI470" s="139">
        <f>IF(N470="nulová",J470,0)</f>
        <v>0</v>
      </c>
      <c r="BJ470" s="3" t="s">
        <v>77</v>
      </c>
      <c r="BK470" s="139">
        <f>ROUND(I470*H470,2)</f>
        <v>0</v>
      </c>
      <c r="BL470" s="3" t="s">
        <v>139</v>
      </c>
      <c r="BM470" s="138" t="s">
        <v>684</v>
      </c>
    </row>
    <row r="471" spans="2:65" s="18" customFormat="1" ht="29.25">
      <c r="B471" s="19"/>
      <c r="D471" s="140" t="s">
        <v>141</v>
      </c>
      <c r="F471" s="141" t="s">
        <v>685</v>
      </c>
      <c r="I471" s="142"/>
      <c r="L471" s="19"/>
      <c r="M471" s="143"/>
      <c r="T471" s="43"/>
      <c r="AT471" s="3" t="s">
        <v>141</v>
      </c>
      <c r="AU471" s="3" t="s">
        <v>79</v>
      </c>
    </row>
    <row r="472" spans="2:65" s="18" customFormat="1">
      <c r="B472" s="19"/>
      <c r="D472" s="144" t="s">
        <v>143</v>
      </c>
      <c r="F472" s="145" t="s">
        <v>686</v>
      </c>
      <c r="I472" s="142"/>
      <c r="L472" s="19"/>
      <c r="M472" s="143"/>
      <c r="T472" s="43"/>
      <c r="AT472" s="3" t="s">
        <v>143</v>
      </c>
      <c r="AU472" s="3" t="s">
        <v>79</v>
      </c>
    </row>
    <row r="473" spans="2:65" s="154" customFormat="1">
      <c r="B473" s="155"/>
      <c r="D473" s="140" t="s">
        <v>182</v>
      </c>
      <c r="E473" s="156" t="s">
        <v>19</v>
      </c>
      <c r="F473" s="157" t="s">
        <v>212</v>
      </c>
      <c r="H473" s="158">
        <v>12</v>
      </c>
      <c r="I473" s="159"/>
      <c r="L473" s="155"/>
      <c r="M473" s="160"/>
      <c r="T473" s="161"/>
      <c r="AT473" s="156" t="s">
        <v>182</v>
      </c>
      <c r="AU473" s="156" t="s">
        <v>79</v>
      </c>
      <c r="AV473" s="154" t="s">
        <v>79</v>
      </c>
      <c r="AW473" s="154" t="s">
        <v>31</v>
      </c>
      <c r="AX473" s="154" t="s">
        <v>77</v>
      </c>
      <c r="AY473" s="156" t="s">
        <v>133</v>
      </c>
    </row>
    <row r="474" spans="2:65" s="18" customFormat="1" ht="24.2" customHeight="1">
      <c r="B474" s="19"/>
      <c r="C474" s="170" t="s">
        <v>687</v>
      </c>
      <c r="D474" s="170" t="s">
        <v>308</v>
      </c>
      <c r="E474" s="171" t="s">
        <v>688</v>
      </c>
      <c r="F474" s="172" t="s">
        <v>689</v>
      </c>
      <c r="G474" s="173" t="s">
        <v>138</v>
      </c>
      <c r="H474" s="174">
        <v>2</v>
      </c>
      <c r="I474" s="175"/>
      <c r="J474" s="176">
        <f>ROUND(I474*H474,2)</f>
        <v>0</v>
      </c>
      <c r="K474" s="177"/>
      <c r="L474" s="178"/>
      <c r="M474" s="179" t="s">
        <v>19</v>
      </c>
      <c r="N474" s="180" t="s">
        <v>40</v>
      </c>
      <c r="P474" s="136">
        <f>O474*H474</f>
        <v>0</v>
      </c>
      <c r="Q474" s="136">
        <v>8.3199999999999996E-2</v>
      </c>
      <c r="R474" s="136">
        <f>Q474*H474</f>
        <v>0.16639999999999999</v>
      </c>
      <c r="S474" s="136">
        <v>0</v>
      </c>
      <c r="T474" s="137">
        <f>S474*H474</f>
        <v>0</v>
      </c>
      <c r="AR474" s="138" t="s">
        <v>185</v>
      </c>
      <c r="AT474" s="138" t="s">
        <v>308</v>
      </c>
      <c r="AU474" s="138" t="s">
        <v>79</v>
      </c>
      <c r="AY474" s="3" t="s">
        <v>133</v>
      </c>
      <c r="BE474" s="139">
        <f>IF(N474="základní",J474,0)</f>
        <v>0</v>
      </c>
      <c r="BF474" s="139">
        <f>IF(N474="snížená",J474,0)</f>
        <v>0</v>
      </c>
      <c r="BG474" s="139">
        <f>IF(N474="zákl. přenesená",J474,0)</f>
        <v>0</v>
      </c>
      <c r="BH474" s="139">
        <f>IF(N474="sníž. přenesená",J474,0)</f>
        <v>0</v>
      </c>
      <c r="BI474" s="139">
        <f>IF(N474="nulová",J474,0)</f>
        <v>0</v>
      </c>
      <c r="BJ474" s="3" t="s">
        <v>77</v>
      </c>
      <c r="BK474" s="139">
        <f>ROUND(I474*H474,2)</f>
        <v>0</v>
      </c>
      <c r="BL474" s="3" t="s">
        <v>139</v>
      </c>
      <c r="BM474" s="138" t="s">
        <v>690</v>
      </c>
    </row>
    <row r="475" spans="2:65" s="18" customFormat="1" ht="19.5">
      <c r="B475" s="19"/>
      <c r="D475" s="140" t="s">
        <v>141</v>
      </c>
      <c r="F475" s="141" t="s">
        <v>689</v>
      </c>
      <c r="I475" s="142"/>
      <c r="L475" s="19"/>
      <c r="M475" s="143"/>
      <c r="T475" s="43"/>
      <c r="AT475" s="3" t="s">
        <v>141</v>
      </c>
      <c r="AU475" s="3" t="s">
        <v>79</v>
      </c>
    </row>
    <row r="476" spans="2:65" s="154" customFormat="1">
      <c r="B476" s="155"/>
      <c r="D476" s="140" t="s">
        <v>182</v>
      </c>
      <c r="E476" s="156" t="s">
        <v>19</v>
      </c>
      <c r="F476" s="157" t="s">
        <v>79</v>
      </c>
      <c r="H476" s="158">
        <v>2</v>
      </c>
      <c r="I476" s="159"/>
      <c r="L476" s="155"/>
      <c r="M476" s="160"/>
      <c r="T476" s="161"/>
      <c r="AT476" s="156" t="s">
        <v>182</v>
      </c>
      <c r="AU476" s="156" t="s">
        <v>79</v>
      </c>
      <c r="AV476" s="154" t="s">
        <v>79</v>
      </c>
      <c r="AW476" s="154" t="s">
        <v>31</v>
      </c>
      <c r="AX476" s="154" t="s">
        <v>77</v>
      </c>
      <c r="AY476" s="156" t="s">
        <v>133</v>
      </c>
    </row>
    <row r="477" spans="2:65" s="18" customFormat="1" ht="24.2" customHeight="1">
      <c r="B477" s="19"/>
      <c r="C477" s="170" t="s">
        <v>691</v>
      </c>
      <c r="D477" s="170" t="s">
        <v>308</v>
      </c>
      <c r="E477" s="171" t="s">
        <v>692</v>
      </c>
      <c r="F477" s="172" t="s">
        <v>693</v>
      </c>
      <c r="G477" s="173" t="s">
        <v>138</v>
      </c>
      <c r="H477" s="174">
        <v>6</v>
      </c>
      <c r="I477" s="175"/>
      <c r="J477" s="176">
        <f>ROUND(I477*H477,2)</f>
        <v>0</v>
      </c>
      <c r="K477" s="177"/>
      <c r="L477" s="178"/>
      <c r="M477" s="179" t="s">
        <v>19</v>
      </c>
      <c r="N477" s="180" t="s">
        <v>40</v>
      </c>
      <c r="P477" s="136">
        <f>O477*H477</f>
        <v>0</v>
      </c>
      <c r="Q477" s="136">
        <v>8.6999999999999994E-2</v>
      </c>
      <c r="R477" s="136">
        <f>Q477*H477</f>
        <v>0.52200000000000002</v>
      </c>
      <c r="S477" s="136">
        <v>0</v>
      </c>
      <c r="T477" s="137">
        <f>S477*H477</f>
        <v>0</v>
      </c>
      <c r="AR477" s="138" t="s">
        <v>185</v>
      </c>
      <c r="AT477" s="138" t="s">
        <v>308</v>
      </c>
      <c r="AU477" s="138" t="s">
        <v>79</v>
      </c>
      <c r="AY477" s="3" t="s">
        <v>133</v>
      </c>
      <c r="BE477" s="139">
        <f>IF(N477="základní",J477,0)</f>
        <v>0</v>
      </c>
      <c r="BF477" s="139">
        <f>IF(N477="snížená",J477,0)</f>
        <v>0</v>
      </c>
      <c r="BG477" s="139">
        <f>IF(N477="zákl. přenesená",J477,0)</f>
        <v>0</v>
      </c>
      <c r="BH477" s="139">
        <f>IF(N477="sníž. přenesená",J477,0)</f>
        <v>0</v>
      </c>
      <c r="BI477" s="139">
        <f>IF(N477="nulová",J477,0)</f>
        <v>0</v>
      </c>
      <c r="BJ477" s="3" t="s">
        <v>77</v>
      </c>
      <c r="BK477" s="139">
        <f>ROUND(I477*H477,2)</f>
        <v>0</v>
      </c>
      <c r="BL477" s="3" t="s">
        <v>139</v>
      </c>
      <c r="BM477" s="138" t="s">
        <v>694</v>
      </c>
    </row>
    <row r="478" spans="2:65" s="18" customFormat="1" ht="19.5">
      <c r="B478" s="19"/>
      <c r="D478" s="140" t="s">
        <v>141</v>
      </c>
      <c r="F478" s="141" t="s">
        <v>693</v>
      </c>
      <c r="I478" s="142"/>
      <c r="L478" s="19"/>
      <c r="M478" s="143"/>
      <c r="T478" s="43"/>
      <c r="AT478" s="3" t="s">
        <v>141</v>
      </c>
      <c r="AU478" s="3" t="s">
        <v>79</v>
      </c>
    </row>
    <row r="479" spans="2:65" s="154" customFormat="1">
      <c r="B479" s="155"/>
      <c r="D479" s="140" t="s">
        <v>182</v>
      </c>
      <c r="E479" s="156" t="s">
        <v>19</v>
      </c>
      <c r="F479" s="157" t="s">
        <v>169</v>
      </c>
      <c r="H479" s="158">
        <v>6</v>
      </c>
      <c r="I479" s="159"/>
      <c r="L479" s="155"/>
      <c r="M479" s="160"/>
      <c r="T479" s="161"/>
      <c r="AT479" s="156" t="s">
        <v>182</v>
      </c>
      <c r="AU479" s="156" t="s">
        <v>79</v>
      </c>
      <c r="AV479" s="154" t="s">
        <v>79</v>
      </c>
      <c r="AW479" s="154" t="s">
        <v>31</v>
      </c>
      <c r="AX479" s="154" t="s">
        <v>77</v>
      </c>
      <c r="AY479" s="156" t="s">
        <v>133</v>
      </c>
    </row>
    <row r="480" spans="2:65" s="18" customFormat="1" ht="24.2" customHeight="1">
      <c r="B480" s="19"/>
      <c r="C480" s="170" t="s">
        <v>695</v>
      </c>
      <c r="D480" s="170" t="s">
        <v>308</v>
      </c>
      <c r="E480" s="171" t="s">
        <v>696</v>
      </c>
      <c r="F480" s="172" t="s">
        <v>697</v>
      </c>
      <c r="G480" s="173" t="s">
        <v>138</v>
      </c>
      <c r="H480" s="174">
        <v>4</v>
      </c>
      <c r="I480" s="175"/>
      <c r="J480" s="176">
        <f>ROUND(I480*H480,2)</f>
        <v>0</v>
      </c>
      <c r="K480" s="177"/>
      <c r="L480" s="178"/>
      <c r="M480" s="179" t="s">
        <v>19</v>
      </c>
      <c r="N480" s="180" t="s">
        <v>40</v>
      </c>
      <c r="P480" s="136">
        <f>O480*H480</f>
        <v>0</v>
      </c>
      <c r="Q480" s="136">
        <v>9.5399999999999999E-2</v>
      </c>
      <c r="R480" s="136">
        <f>Q480*H480</f>
        <v>0.38159999999999999</v>
      </c>
      <c r="S480" s="136">
        <v>0</v>
      </c>
      <c r="T480" s="137">
        <f>S480*H480</f>
        <v>0</v>
      </c>
      <c r="AR480" s="138" t="s">
        <v>185</v>
      </c>
      <c r="AT480" s="138" t="s">
        <v>308</v>
      </c>
      <c r="AU480" s="138" t="s">
        <v>79</v>
      </c>
      <c r="AY480" s="3" t="s">
        <v>133</v>
      </c>
      <c r="BE480" s="139">
        <f>IF(N480="základní",J480,0)</f>
        <v>0</v>
      </c>
      <c r="BF480" s="139">
        <f>IF(N480="snížená",J480,0)</f>
        <v>0</v>
      </c>
      <c r="BG480" s="139">
        <f>IF(N480="zákl. přenesená",J480,0)</f>
        <v>0</v>
      </c>
      <c r="BH480" s="139">
        <f>IF(N480="sníž. přenesená",J480,0)</f>
        <v>0</v>
      </c>
      <c r="BI480" s="139">
        <f>IF(N480="nulová",J480,0)</f>
        <v>0</v>
      </c>
      <c r="BJ480" s="3" t="s">
        <v>77</v>
      </c>
      <c r="BK480" s="139">
        <f>ROUND(I480*H480,2)</f>
        <v>0</v>
      </c>
      <c r="BL480" s="3" t="s">
        <v>139</v>
      </c>
      <c r="BM480" s="138" t="s">
        <v>698</v>
      </c>
    </row>
    <row r="481" spans="2:65" s="18" customFormat="1" ht="19.5">
      <c r="B481" s="19"/>
      <c r="D481" s="140" t="s">
        <v>141</v>
      </c>
      <c r="F481" s="141" t="s">
        <v>697</v>
      </c>
      <c r="I481" s="142"/>
      <c r="L481" s="19"/>
      <c r="M481" s="143"/>
      <c r="T481" s="43"/>
      <c r="AT481" s="3" t="s">
        <v>141</v>
      </c>
      <c r="AU481" s="3" t="s">
        <v>79</v>
      </c>
    </row>
    <row r="482" spans="2:65" s="154" customFormat="1">
      <c r="B482" s="155"/>
      <c r="D482" s="140" t="s">
        <v>182</v>
      </c>
      <c r="E482" s="156" t="s">
        <v>19</v>
      </c>
      <c r="F482" s="157" t="s">
        <v>139</v>
      </c>
      <c r="H482" s="158">
        <v>4</v>
      </c>
      <c r="I482" s="159"/>
      <c r="L482" s="155"/>
      <c r="M482" s="160"/>
      <c r="T482" s="161"/>
      <c r="AT482" s="156" t="s">
        <v>182</v>
      </c>
      <c r="AU482" s="156" t="s">
        <v>79</v>
      </c>
      <c r="AV482" s="154" t="s">
        <v>79</v>
      </c>
      <c r="AW482" s="154" t="s">
        <v>31</v>
      </c>
      <c r="AX482" s="154" t="s">
        <v>77</v>
      </c>
      <c r="AY482" s="156" t="s">
        <v>133</v>
      </c>
    </row>
    <row r="483" spans="2:65" s="18" customFormat="1" ht="24.2" customHeight="1">
      <c r="B483" s="19"/>
      <c r="C483" s="126" t="s">
        <v>699</v>
      </c>
      <c r="D483" s="126" t="s">
        <v>135</v>
      </c>
      <c r="E483" s="127" t="s">
        <v>700</v>
      </c>
      <c r="F483" s="128" t="s">
        <v>701</v>
      </c>
      <c r="G483" s="129" t="s">
        <v>138</v>
      </c>
      <c r="H483" s="130">
        <v>2</v>
      </c>
      <c r="I483" s="131"/>
      <c r="J483" s="132">
        <f>ROUND(I483*H483,2)</f>
        <v>0</v>
      </c>
      <c r="K483" s="133"/>
      <c r="L483" s="19"/>
      <c r="M483" s="134" t="s">
        <v>19</v>
      </c>
      <c r="N483" s="135" t="s">
        <v>40</v>
      </c>
      <c r="P483" s="136">
        <f>O483*H483</f>
        <v>0</v>
      </c>
      <c r="Q483" s="136">
        <v>1.2919999999999999E-2</v>
      </c>
      <c r="R483" s="136">
        <f>Q483*H483</f>
        <v>2.5839999999999998E-2</v>
      </c>
      <c r="S483" s="136">
        <v>0</v>
      </c>
      <c r="T483" s="137">
        <f>S483*H483</f>
        <v>0</v>
      </c>
      <c r="AR483" s="138" t="s">
        <v>139</v>
      </c>
      <c r="AT483" s="138" t="s">
        <v>135</v>
      </c>
      <c r="AU483" s="138" t="s">
        <v>79</v>
      </c>
      <c r="AY483" s="3" t="s">
        <v>133</v>
      </c>
      <c r="BE483" s="139">
        <f>IF(N483="základní",J483,0)</f>
        <v>0</v>
      </c>
      <c r="BF483" s="139">
        <f>IF(N483="snížená",J483,0)</f>
        <v>0</v>
      </c>
      <c r="BG483" s="139">
        <f>IF(N483="zákl. přenesená",J483,0)</f>
        <v>0</v>
      </c>
      <c r="BH483" s="139">
        <f>IF(N483="sníž. přenesená",J483,0)</f>
        <v>0</v>
      </c>
      <c r="BI483" s="139">
        <f>IF(N483="nulová",J483,0)</f>
        <v>0</v>
      </c>
      <c r="BJ483" s="3" t="s">
        <v>77</v>
      </c>
      <c r="BK483" s="139">
        <f>ROUND(I483*H483,2)</f>
        <v>0</v>
      </c>
      <c r="BL483" s="3" t="s">
        <v>139</v>
      </c>
      <c r="BM483" s="138" t="s">
        <v>702</v>
      </c>
    </row>
    <row r="484" spans="2:65" s="18" customFormat="1" ht="29.25">
      <c r="B484" s="19"/>
      <c r="D484" s="140" t="s">
        <v>141</v>
      </c>
      <c r="F484" s="141" t="s">
        <v>703</v>
      </c>
      <c r="I484" s="142"/>
      <c r="L484" s="19"/>
      <c r="M484" s="143"/>
      <c r="T484" s="43"/>
      <c r="AT484" s="3" t="s">
        <v>141</v>
      </c>
      <c r="AU484" s="3" t="s">
        <v>79</v>
      </c>
    </row>
    <row r="485" spans="2:65" s="18" customFormat="1">
      <c r="B485" s="19"/>
      <c r="D485" s="144" t="s">
        <v>143</v>
      </c>
      <c r="F485" s="145" t="s">
        <v>704</v>
      </c>
      <c r="I485" s="142"/>
      <c r="L485" s="19"/>
      <c r="M485" s="143"/>
      <c r="T485" s="43"/>
      <c r="AT485" s="3" t="s">
        <v>143</v>
      </c>
      <c r="AU485" s="3" t="s">
        <v>79</v>
      </c>
    </row>
    <row r="486" spans="2:65" s="154" customFormat="1">
      <c r="B486" s="155"/>
      <c r="D486" s="140" t="s">
        <v>182</v>
      </c>
      <c r="E486" s="156" t="s">
        <v>19</v>
      </c>
      <c r="F486" s="157" t="s">
        <v>79</v>
      </c>
      <c r="H486" s="158">
        <v>2</v>
      </c>
      <c r="I486" s="159"/>
      <c r="L486" s="155"/>
      <c r="M486" s="160"/>
      <c r="T486" s="161"/>
      <c r="AT486" s="156" t="s">
        <v>182</v>
      </c>
      <c r="AU486" s="156" t="s">
        <v>79</v>
      </c>
      <c r="AV486" s="154" t="s">
        <v>79</v>
      </c>
      <c r="AW486" s="154" t="s">
        <v>31</v>
      </c>
      <c r="AX486" s="154" t="s">
        <v>77</v>
      </c>
      <c r="AY486" s="156" t="s">
        <v>133</v>
      </c>
    </row>
    <row r="487" spans="2:65" s="18" customFormat="1" ht="24.2" customHeight="1">
      <c r="B487" s="19"/>
      <c r="C487" s="170" t="s">
        <v>705</v>
      </c>
      <c r="D487" s="170" t="s">
        <v>308</v>
      </c>
      <c r="E487" s="171" t="s">
        <v>706</v>
      </c>
      <c r="F487" s="172" t="s">
        <v>707</v>
      </c>
      <c r="G487" s="173" t="s">
        <v>138</v>
      </c>
      <c r="H487" s="174">
        <v>2</v>
      </c>
      <c r="I487" s="175"/>
      <c r="J487" s="176">
        <f>ROUND(I487*H487,2)</f>
        <v>0</v>
      </c>
      <c r="K487" s="177"/>
      <c r="L487" s="178"/>
      <c r="M487" s="179" t="s">
        <v>19</v>
      </c>
      <c r="N487" s="180" t="s">
        <v>40</v>
      </c>
      <c r="P487" s="136">
        <f>O487*H487</f>
        <v>0</v>
      </c>
      <c r="Q487" s="136">
        <v>7.7799999999999994E-2</v>
      </c>
      <c r="R487" s="136">
        <f>Q487*H487</f>
        <v>0.15559999999999999</v>
      </c>
      <c r="S487" s="136">
        <v>0</v>
      </c>
      <c r="T487" s="137">
        <f>S487*H487</f>
        <v>0</v>
      </c>
      <c r="AR487" s="138" t="s">
        <v>185</v>
      </c>
      <c r="AT487" s="138" t="s">
        <v>308</v>
      </c>
      <c r="AU487" s="138" t="s">
        <v>79</v>
      </c>
      <c r="AY487" s="3" t="s">
        <v>133</v>
      </c>
      <c r="BE487" s="139">
        <f>IF(N487="základní",J487,0)</f>
        <v>0</v>
      </c>
      <c r="BF487" s="139">
        <f>IF(N487="snížená",J487,0)</f>
        <v>0</v>
      </c>
      <c r="BG487" s="139">
        <f>IF(N487="zákl. přenesená",J487,0)</f>
        <v>0</v>
      </c>
      <c r="BH487" s="139">
        <f>IF(N487="sníž. přenesená",J487,0)</f>
        <v>0</v>
      </c>
      <c r="BI487" s="139">
        <f>IF(N487="nulová",J487,0)</f>
        <v>0</v>
      </c>
      <c r="BJ487" s="3" t="s">
        <v>77</v>
      </c>
      <c r="BK487" s="139">
        <f>ROUND(I487*H487,2)</f>
        <v>0</v>
      </c>
      <c r="BL487" s="3" t="s">
        <v>139</v>
      </c>
      <c r="BM487" s="138" t="s">
        <v>708</v>
      </c>
    </row>
    <row r="488" spans="2:65" s="18" customFormat="1" ht="19.5">
      <c r="B488" s="19"/>
      <c r="D488" s="140" t="s">
        <v>141</v>
      </c>
      <c r="F488" s="141" t="s">
        <v>707</v>
      </c>
      <c r="I488" s="142"/>
      <c r="L488" s="19"/>
      <c r="M488" s="143"/>
      <c r="T488" s="43"/>
      <c r="AT488" s="3" t="s">
        <v>141</v>
      </c>
      <c r="AU488" s="3" t="s">
        <v>79</v>
      </c>
    </row>
    <row r="489" spans="2:65" s="154" customFormat="1">
      <c r="B489" s="155"/>
      <c r="D489" s="140" t="s">
        <v>182</v>
      </c>
      <c r="E489" s="156" t="s">
        <v>19</v>
      </c>
      <c r="F489" s="157" t="s">
        <v>79</v>
      </c>
      <c r="H489" s="158">
        <v>2</v>
      </c>
      <c r="I489" s="159"/>
      <c r="L489" s="155"/>
      <c r="M489" s="160"/>
      <c r="T489" s="161"/>
      <c r="AT489" s="156" t="s">
        <v>182</v>
      </c>
      <c r="AU489" s="156" t="s">
        <v>79</v>
      </c>
      <c r="AV489" s="154" t="s">
        <v>79</v>
      </c>
      <c r="AW489" s="154" t="s">
        <v>31</v>
      </c>
      <c r="AX489" s="154" t="s">
        <v>77</v>
      </c>
      <c r="AY489" s="156" t="s">
        <v>133</v>
      </c>
    </row>
    <row r="490" spans="2:65" s="18" customFormat="1" ht="24.2" customHeight="1">
      <c r="B490" s="19"/>
      <c r="C490" s="126" t="s">
        <v>709</v>
      </c>
      <c r="D490" s="126" t="s">
        <v>135</v>
      </c>
      <c r="E490" s="127" t="s">
        <v>710</v>
      </c>
      <c r="F490" s="128" t="s">
        <v>711</v>
      </c>
      <c r="G490" s="129" t="s">
        <v>138</v>
      </c>
      <c r="H490" s="130">
        <v>2</v>
      </c>
      <c r="I490" s="131"/>
      <c r="J490" s="132">
        <f>ROUND(I490*H490,2)</f>
        <v>0</v>
      </c>
      <c r="K490" s="133"/>
      <c r="L490" s="19"/>
      <c r="M490" s="134" t="s">
        <v>19</v>
      </c>
      <c r="N490" s="135" t="s">
        <v>40</v>
      </c>
      <c r="P490" s="136">
        <f>O490*H490</f>
        <v>0</v>
      </c>
      <c r="Q490" s="136">
        <v>1.652E-2</v>
      </c>
      <c r="R490" s="136">
        <f>Q490*H490</f>
        <v>3.304E-2</v>
      </c>
      <c r="S490" s="136">
        <v>0</v>
      </c>
      <c r="T490" s="137">
        <f>S490*H490</f>
        <v>0</v>
      </c>
      <c r="AR490" s="138" t="s">
        <v>139</v>
      </c>
      <c r="AT490" s="138" t="s">
        <v>135</v>
      </c>
      <c r="AU490" s="138" t="s">
        <v>79</v>
      </c>
      <c r="AY490" s="3" t="s">
        <v>133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3" t="s">
        <v>77</v>
      </c>
      <c r="BK490" s="139">
        <f>ROUND(I490*H490,2)</f>
        <v>0</v>
      </c>
      <c r="BL490" s="3" t="s">
        <v>139</v>
      </c>
      <c r="BM490" s="138" t="s">
        <v>712</v>
      </c>
    </row>
    <row r="491" spans="2:65" s="18" customFormat="1" ht="29.25">
      <c r="B491" s="19"/>
      <c r="D491" s="140" t="s">
        <v>141</v>
      </c>
      <c r="F491" s="141" t="s">
        <v>713</v>
      </c>
      <c r="I491" s="142"/>
      <c r="L491" s="19"/>
      <c r="M491" s="143"/>
      <c r="T491" s="43"/>
      <c r="AT491" s="3" t="s">
        <v>141</v>
      </c>
      <c r="AU491" s="3" t="s">
        <v>79</v>
      </c>
    </row>
    <row r="492" spans="2:65" s="18" customFormat="1">
      <c r="B492" s="19"/>
      <c r="D492" s="144" t="s">
        <v>143</v>
      </c>
      <c r="F492" s="145" t="s">
        <v>714</v>
      </c>
      <c r="I492" s="142"/>
      <c r="L492" s="19"/>
      <c r="M492" s="143"/>
      <c r="T492" s="43"/>
      <c r="AT492" s="3" t="s">
        <v>143</v>
      </c>
      <c r="AU492" s="3" t="s">
        <v>79</v>
      </c>
    </row>
    <row r="493" spans="2:65" s="154" customFormat="1">
      <c r="B493" s="155"/>
      <c r="D493" s="140" t="s">
        <v>182</v>
      </c>
      <c r="E493" s="156" t="s">
        <v>19</v>
      </c>
      <c r="F493" s="157" t="s">
        <v>79</v>
      </c>
      <c r="H493" s="158">
        <v>2</v>
      </c>
      <c r="I493" s="159"/>
      <c r="L493" s="155"/>
      <c r="M493" s="160"/>
      <c r="T493" s="161"/>
      <c r="AT493" s="156" t="s">
        <v>182</v>
      </c>
      <c r="AU493" s="156" t="s">
        <v>79</v>
      </c>
      <c r="AV493" s="154" t="s">
        <v>79</v>
      </c>
      <c r="AW493" s="154" t="s">
        <v>31</v>
      </c>
      <c r="AX493" s="154" t="s">
        <v>77</v>
      </c>
      <c r="AY493" s="156" t="s">
        <v>133</v>
      </c>
    </row>
    <row r="494" spans="2:65" s="18" customFormat="1" ht="33" customHeight="1">
      <c r="B494" s="19"/>
      <c r="C494" s="170" t="s">
        <v>715</v>
      </c>
      <c r="D494" s="170" t="s">
        <v>308</v>
      </c>
      <c r="E494" s="171" t="s">
        <v>716</v>
      </c>
      <c r="F494" s="172" t="s">
        <v>717</v>
      </c>
      <c r="G494" s="173" t="s">
        <v>138</v>
      </c>
      <c r="H494" s="174">
        <v>2</v>
      </c>
      <c r="I494" s="175"/>
      <c r="J494" s="176">
        <f>ROUND(I494*H494,2)</f>
        <v>0</v>
      </c>
      <c r="K494" s="177"/>
      <c r="L494" s="178"/>
      <c r="M494" s="179" t="s">
        <v>19</v>
      </c>
      <c r="N494" s="180" t="s">
        <v>40</v>
      </c>
      <c r="P494" s="136">
        <f>O494*H494</f>
        <v>0</v>
      </c>
      <c r="Q494" s="136">
        <v>0.16900000000000001</v>
      </c>
      <c r="R494" s="136">
        <f>Q494*H494</f>
        <v>0.33800000000000002</v>
      </c>
      <c r="S494" s="136">
        <v>0</v>
      </c>
      <c r="T494" s="137">
        <f>S494*H494</f>
        <v>0</v>
      </c>
      <c r="AR494" s="138" t="s">
        <v>185</v>
      </c>
      <c r="AT494" s="138" t="s">
        <v>308</v>
      </c>
      <c r="AU494" s="138" t="s">
        <v>79</v>
      </c>
      <c r="AY494" s="3" t="s">
        <v>133</v>
      </c>
      <c r="BE494" s="139">
        <f>IF(N494="základní",J494,0)</f>
        <v>0</v>
      </c>
      <c r="BF494" s="139">
        <f>IF(N494="snížená",J494,0)</f>
        <v>0</v>
      </c>
      <c r="BG494" s="139">
        <f>IF(N494="zákl. přenesená",J494,0)</f>
        <v>0</v>
      </c>
      <c r="BH494" s="139">
        <f>IF(N494="sníž. přenesená",J494,0)</f>
        <v>0</v>
      </c>
      <c r="BI494" s="139">
        <f>IF(N494="nulová",J494,0)</f>
        <v>0</v>
      </c>
      <c r="BJ494" s="3" t="s">
        <v>77</v>
      </c>
      <c r="BK494" s="139">
        <f>ROUND(I494*H494,2)</f>
        <v>0</v>
      </c>
      <c r="BL494" s="3" t="s">
        <v>139</v>
      </c>
      <c r="BM494" s="138" t="s">
        <v>718</v>
      </c>
    </row>
    <row r="495" spans="2:65" s="18" customFormat="1" ht="19.5">
      <c r="B495" s="19"/>
      <c r="D495" s="140" t="s">
        <v>141</v>
      </c>
      <c r="F495" s="141" t="s">
        <v>717</v>
      </c>
      <c r="I495" s="142"/>
      <c r="L495" s="19"/>
      <c r="M495" s="143"/>
      <c r="T495" s="43"/>
      <c r="AT495" s="3" t="s">
        <v>141</v>
      </c>
      <c r="AU495" s="3" t="s">
        <v>79</v>
      </c>
    </row>
    <row r="496" spans="2:65" s="154" customFormat="1">
      <c r="B496" s="155"/>
      <c r="D496" s="140" t="s">
        <v>182</v>
      </c>
      <c r="E496" s="156" t="s">
        <v>19</v>
      </c>
      <c r="F496" s="157" t="s">
        <v>79</v>
      </c>
      <c r="H496" s="158">
        <v>2</v>
      </c>
      <c r="I496" s="159"/>
      <c r="L496" s="155"/>
      <c r="M496" s="160"/>
      <c r="T496" s="161"/>
      <c r="AT496" s="156" t="s">
        <v>182</v>
      </c>
      <c r="AU496" s="156" t="s">
        <v>79</v>
      </c>
      <c r="AV496" s="154" t="s">
        <v>79</v>
      </c>
      <c r="AW496" s="154" t="s">
        <v>31</v>
      </c>
      <c r="AX496" s="154" t="s">
        <v>77</v>
      </c>
      <c r="AY496" s="156" t="s">
        <v>133</v>
      </c>
    </row>
    <row r="497" spans="2:65" s="18" customFormat="1" ht="21.75" customHeight="1">
      <c r="B497" s="19"/>
      <c r="C497" s="126" t="s">
        <v>719</v>
      </c>
      <c r="D497" s="126" t="s">
        <v>135</v>
      </c>
      <c r="E497" s="127" t="s">
        <v>720</v>
      </c>
      <c r="F497" s="128" t="s">
        <v>721</v>
      </c>
      <c r="G497" s="129" t="s">
        <v>138</v>
      </c>
      <c r="H497" s="130">
        <v>1</v>
      </c>
      <c r="I497" s="131"/>
      <c r="J497" s="132">
        <f>ROUND(I497*H497,2)</f>
        <v>0</v>
      </c>
      <c r="K497" s="133"/>
      <c r="L497" s="19"/>
      <c r="M497" s="134" t="s">
        <v>19</v>
      </c>
      <c r="N497" s="135" t="s">
        <v>40</v>
      </c>
      <c r="P497" s="136">
        <f>O497*H497</f>
        <v>0</v>
      </c>
      <c r="Q497" s="136">
        <v>1.6199999999999999E-3</v>
      </c>
      <c r="R497" s="136">
        <f>Q497*H497</f>
        <v>1.6199999999999999E-3</v>
      </c>
      <c r="S497" s="136">
        <v>0</v>
      </c>
      <c r="T497" s="137">
        <f>S497*H497</f>
        <v>0</v>
      </c>
      <c r="AR497" s="138" t="s">
        <v>139</v>
      </c>
      <c r="AT497" s="138" t="s">
        <v>135</v>
      </c>
      <c r="AU497" s="138" t="s">
        <v>79</v>
      </c>
      <c r="AY497" s="3" t="s">
        <v>133</v>
      </c>
      <c r="BE497" s="139">
        <f>IF(N497="základní",J497,0)</f>
        <v>0</v>
      </c>
      <c r="BF497" s="139">
        <f>IF(N497="snížená",J497,0)</f>
        <v>0</v>
      </c>
      <c r="BG497" s="139">
        <f>IF(N497="zákl. přenesená",J497,0)</f>
        <v>0</v>
      </c>
      <c r="BH497" s="139">
        <f>IF(N497="sníž. přenesená",J497,0)</f>
        <v>0</v>
      </c>
      <c r="BI497" s="139">
        <f>IF(N497="nulová",J497,0)</f>
        <v>0</v>
      </c>
      <c r="BJ497" s="3" t="s">
        <v>77</v>
      </c>
      <c r="BK497" s="139">
        <f>ROUND(I497*H497,2)</f>
        <v>0</v>
      </c>
      <c r="BL497" s="3" t="s">
        <v>139</v>
      </c>
      <c r="BM497" s="138" t="s">
        <v>722</v>
      </c>
    </row>
    <row r="498" spans="2:65" s="18" customFormat="1" ht="29.25">
      <c r="B498" s="19"/>
      <c r="D498" s="140" t="s">
        <v>141</v>
      </c>
      <c r="F498" s="141" t="s">
        <v>723</v>
      </c>
      <c r="I498" s="142"/>
      <c r="L498" s="19"/>
      <c r="M498" s="143"/>
      <c r="T498" s="43"/>
      <c r="AT498" s="3" t="s">
        <v>141</v>
      </c>
      <c r="AU498" s="3" t="s">
        <v>79</v>
      </c>
    </row>
    <row r="499" spans="2:65" s="18" customFormat="1">
      <c r="B499" s="19"/>
      <c r="D499" s="144" t="s">
        <v>143</v>
      </c>
      <c r="F499" s="145" t="s">
        <v>724</v>
      </c>
      <c r="I499" s="142"/>
      <c r="L499" s="19"/>
      <c r="M499" s="143"/>
      <c r="T499" s="43"/>
      <c r="AT499" s="3" t="s">
        <v>143</v>
      </c>
      <c r="AU499" s="3" t="s">
        <v>79</v>
      </c>
    </row>
    <row r="500" spans="2:65" s="154" customFormat="1">
      <c r="B500" s="155"/>
      <c r="D500" s="140" t="s">
        <v>182</v>
      </c>
      <c r="E500" s="156" t="s">
        <v>19</v>
      </c>
      <c r="F500" s="157" t="s">
        <v>77</v>
      </c>
      <c r="H500" s="158">
        <v>1</v>
      </c>
      <c r="I500" s="159"/>
      <c r="L500" s="155"/>
      <c r="M500" s="160"/>
      <c r="T500" s="161"/>
      <c r="AT500" s="156" t="s">
        <v>182</v>
      </c>
      <c r="AU500" s="156" t="s">
        <v>79</v>
      </c>
      <c r="AV500" s="154" t="s">
        <v>79</v>
      </c>
      <c r="AW500" s="154" t="s">
        <v>31</v>
      </c>
      <c r="AX500" s="154" t="s">
        <v>77</v>
      </c>
      <c r="AY500" s="156" t="s">
        <v>133</v>
      </c>
    </row>
    <row r="501" spans="2:65" s="18" customFormat="1" ht="24.2" customHeight="1">
      <c r="B501" s="19"/>
      <c r="C501" s="170" t="s">
        <v>725</v>
      </c>
      <c r="D501" s="170" t="s">
        <v>308</v>
      </c>
      <c r="E501" s="171" t="s">
        <v>726</v>
      </c>
      <c r="F501" s="172" t="s">
        <v>727</v>
      </c>
      <c r="G501" s="173" t="s">
        <v>138</v>
      </c>
      <c r="H501" s="174">
        <v>1</v>
      </c>
      <c r="I501" s="175"/>
      <c r="J501" s="176">
        <f>ROUND(I501*H501,2)</f>
        <v>0</v>
      </c>
      <c r="K501" s="177"/>
      <c r="L501" s="178"/>
      <c r="M501" s="179" t="s">
        <v>19</v>
      </c>
      <c r="N501" s="180" t="s">
        <v>40</v>
      </c>
      <c r="P501" s="136">
        <f>O501*H501</f>
        <v>0</v>
      </c>
      <c r="Q501" s="136">
        <v>1.7999999999999999E-2</v>
      </c>
      <c r="R501" s="136">
        <f>Q501*H501</f>
        <v>1.7999999999999999E-2</v>
      </c>
      <c r="S501" s="136">
        <v>0</v>
      </c>
      <c r="T501" s="137">
        <f>S501*H501</f>
        <v>0</v>
      </c>
      <c r="AR501" s="138" t="s">
        <v>185</v>
      </c>
      <c r="AT501" s="138" t="s">
        <v>308</v>
      </c>
      <c r="AU501" s="138" t="s">
        <v>79</v>
      </c>
      <c r="AY501" s="3" t="s">
        <v>133</v>
      </c>
      <c r="BE501" s="139">
        <f>IF(N501="základní",J501,0)</f>
        <v>0</v>
      </c>
      <c r="BF501" s="139">
        <f>IF(N501="snížená",J501,0)</f>
        <v>0</v>
      </c>
      <c r="BG501" s="139">
        <f>IF(N501="zákl. přenesená",J501,0)</f>
        <v>0</v>
      </c>
      <c r="BH501" s="139">
        <f>IF(N501="sníž. přenesená",J501,0)</f>
        <v>0</v>
      </c>
      <c r="BI501" s="139">
        <f>IF(N501="nulová",J501,0)</f>
        <v>0</v>
      </c>
      <c r="BJ501" s="3" t="s">
        <v>77</v>
      </c>
      <c r="BK501" s="139">
        <f>ROUND(I501*H501,2)</f>
        <v>0</v>
      </c>
      <c r="BL501" s="3" t="s">
        <v>139</v>
      </c>
      <c r="BM501" s="138" t="s">
        <v>728</v>
      </c>
    </row>
    <row r="502" spans="2:65" s="18" customFormat="1" ht="19.5">
      <c r="B502" s="19"/>
      <c r="D502" s="140" t="s">
        <v>141</v>
      </c>
      <c r="F502" s="141" t="s">
        <v>727</v>
      </c>
      <c r="I502" s="142"/>
      <c r="L502" s="19"/>
      <c r="M502" s="143"/>
      <c r="T502" s="43"/>
      <c r="AT502" s="3" t="s">
        <v>141</v>
      </c>
      <c r="AU502" s="3" t="s">
        <v>79</v>
      </c>
    </row>
    <row r="503" spans="2:65" s="154" customFormat="1">
      <c r="B503" s="155"/>
      <c r="D503" s="140" t="s">
        <v>182</v>
      </c>
      <c r="E503" s="156" t="s">
        <v>19</v>
      </c>
      <c r="F503" s="157" t="s">
        <v>77</v>
      </c>
      <c r="H503" s="158">
        <v>1</v>
      </c>
      <c r="I503" s="159"/>
      <c r="L503" s="155"/>
      <c r="M503" s="160"/>
      <c r="T503" s="161"/>
      <c r="AT503" s="156" t="s">
        <v>182</v>
      </c>
      <c r="AU503" s="156" t="s">
        <v>79</v>
      </c>
      <c r="AV503" s="154" t="s">
        <v>79</v>
      </c>
      <c r="AW503" s="154" t="s">
        <v>31</v>
      </c>
      <c r="AX503" s="154" t="s">
        <v>77</v>
      </c>
      <c r="AY503" s="156" t="s">
        <v>133</v>
      </c>
    </row>
    <row r="504" spans="2:65" s="18" customFormat="1" ht="21.75" customHeight="1">
      <c r="B504" s="19"/>
      <c r="C504" s="170" t="s">
        <v>729</v>
      </c>
      <c r="D504" s="170" t="s">
        <v>308</v>
      </c>
      <c r="E504" s="171" t="s">
        <v>730</v>
      </c>
      <c r="F504" s="172" t="s">
        <v>731</v>
      </c>
      <c r="G504" s="173" t="s">
        <v>138</v>
      </c>
      <c r="H504" s="174">
        <v>1</v>
      </c>
      <c r="I504" s="175"/>
      <c r="J504" s="176">
        <f>ROUND(I504*H504,2)</f>
        <v>0</v>
      </c>
      <c r="K504" s="177"/>
      <c r="L504" s="178"/>
      <c r="M504" s="179" t="s">
        <v>19</v>
      </c>
      <c r="N504" s="180" t="s">
        <v>40</v>
      </c>
      <c r="P504" s="136">
        <f>O504*H504</f>
        <v>0</v>
      </c>
      <c r="Q504" s="136">
        <v>1.2869999999999999E-2</v>
      </c>
      <c r="R504" s="136">
        <f>Q504*H504</f>
        <v>1.2869999999999999E-2</v>
      </c>
      <c r="S504" s="136">
        <v>0</v>
      </c>
      <c r="T504" s="137">
        <f>S504*H504</f>
        <v>0</v>
      </c>
      <c r="AR504" s="138" t="s">
        <v>185</v>
      </c>
      <c r="AT504" s="138" t="s">
        <v>308</v>
      </c>
      <c r="AU504" s="138" t="s">
        <v>79</v>
      </c>
      <c r="AY504" s="3" t="s">
        <v>133</v>
      </c>
      <c r="BE504" s="139">
        <f>IF(N504="základní",J504,0)</f>
        <v>0</v>
      </c>
      <c r="BF504" s="139">
        <f>IF(N504="snížená",J504,0)</f>
        <v>0</v>
      </c>
      <c r="BG504" s="139">
        <f>IF(N504="zákl. přenesená",J504,0)</f>
        <v>0</v>
      </c>
      <c r="BH504" s="139">
        <f>IF(N504="sníž. přenesená",J504,0)</f>
        <v>0</v>
      </c>
      <c r="BI504" s="139">
        <f>IF(N504="nulová",J504,0)</f>
        <v>0</v>
      </c>
      <c r="BJ504" s="3" t="s">
        <v>77</v>
      </c>
      <c r="BK504" s="139">
        <f>ROUND(I504*H504,2)</f>
        <v>0</v>
      </c>
      <c r="BL504" s="3" t="s">
        <v>139</v>
      </c>
      <c r="BM504" s="138" t="s">
        <v>732</v>
      </c>
    </row>
    <row r="505" spans="2:65" s="18" customFormat="1">
      <c r="B505" s="19"/>
      <c r="D505" s="140" t="s">
        <v>141</v>
      </c>
      <c r="F505" s="141" t="s">
        <v>731</v>
      </c>
      <c r="I505" s="142"/>
      <c r="L505" s="19"/>
      <c r="M505" s="143"/>
      <c r="T505" s="43"/>
      <c r="AT505" s="3" t="s">
        <v>141</v>
      </c>
      <c r="AU505" s="3" t="s">
        <v>79</v>
      </c>
    </row>
    <row r="506" spans="2:65" s="154" customFormat="1">
      <c r="B506" s="155"/>
      <c r="D506" s="140" t="s">
        <v>182</v>
      </c>
      <c r="E506" s="156" t="s">
        <v>19</v>
      </c>
      <c r="F506" s="157" t="s">
        <v>77</v>
      </c>
      <c r="H506" s="158">
        <v>1</v>
      </c>
      <c r="I506" s="159"/>
      <c r="L506" s="155"/>
      <c r="M506" s="160"/>
      <c r="T506" s="161"/>
      <c r="AT506" s="156" t="s">
        <v>182</v>
      </c>
      <c r="AU506" s="156" t="s">
        <v>79</v>
      </c>
      <c r="AV506" s="154" t="s">
        <v>79</v>
      </c>
      <c r="AW506" s="154" t="s">
        <v>31</v>
      </c>
      <c r="AX506" s="154" t="s">
        <v>77</v>
      </c>
      <c r="AY506" s="156" t="s">
        <v>133</v>
      </c>
    </row>
    <row r="507" spans="2:65" s="18" customFormat="1" ht="16.5" customHeight="1">
      <c r="B507" s="19"/>
      <c r="C507" s="126" t="s">
        <v>733</v>
      </c>
      <c r="D507" s="126" t="s">
        <v>135</v>
      </c>
      <c r="E507" s="127" t="s">
        <v>734</v>
      </c>
      <c r="F507" s="128" t="s">
        <v>735</v>
      </c>
      <c r="G507" s="129" t="s">
        <v>138</v>
      </c>
      <c r="H507" s="130">
        <v>2</v>
      </c>
      <c r="I507" s="131"/>
      <c r="J507" s="132">
        <f>ROUND(I507*H507,2)</f>
        <v>0</v>
      </c>
      <c r="K507" s="133"/>
      <c r="L507" s="19"/>
      <c r="M507" s="134" t="s">
        <v>19</v>
      </c>
      <c r="N507" s="135" t="s">
        <v>40</v>
      </c>
      <c r="P507" s="136">
        <f>O507*H507</f>
        <v>0</v>
      </c>
      <c r="Q507" s="136">
        <v>1.3600000000000001E-3</v>
      </c>
      <c r="R507" s="136">
        <f>Q507*H507</f>
        <v>2.7200000000000002E-3</v>
      </c>
      <c r="S507" s="136">
        <v>0</v>
      </c>
      <c r="T507" s="137">
        <f>S507*H507</f>
        <v>0</v>
      </c>
      <c r="AR507" s="138" t="s">
        <v>139</v>
      </c>
      <c r="AT507" s="138" t="s">
        <v>135</v>
      </c>
      <c r="AU507" s="138" t="s">
        <v>79</v>
      </c>
      <c r="AY507" s="3" t="s">
        <v>133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3" t="s">
        <v>77</v>
      </c>
      <c r="BK507" s="139">
        <f>ROUND(I507*H507,2)</f>
        <v>0</v>
      </c>
      <c r="BL507" s="3" t="s">
        <v>139</v>
      </c>
      <c r="BM507" s="138" t="s">
        <v>736</v>
      </c>
    </row>
    <row r="508" spans="2:65" s="18" customFormat="1" ht="19.5">
      <c r="B508" s="19"/>
      <c r="D508" s="140" t="s">
        <v>141</v>
      </c>
      <c r="F508" s="141" t="s">
        <v>737</v>
      </c>
      <c r="I508" s="142"/>
      <c r="L508" s="19"/>
      <c r="M508" s="143"/>
      <c r="T508" s="43"/>
      <c r="AT508" s="3" t="s">
        <v>141</v>
      </c>
      <c r="AU508" s="3" t="s">
        <v>79</v>
      </c>
    </row>
    <row r="509" spans="2:65" s="18" customFormat="1">
      <c r="B509" s="19"/>
      <c r="D509" s="144" t="s">
        <v>143</v>
      </c>
      <c r="F509" s="145" t="s">
        <v>738</v>
      </c>
      <c r="I509" s="142"/>
      <c r="L509" s="19"/>
      <c r="M509" s="143"/>
      <c r="T509" s="43"/>
      <c r="AT509" s="3" t="s">
        <v>143</v>
      </c>
      <c r="AU509" s="3" t="s">
        <v>79</v>
      </c>
    </row>
    <row r="510" spans="2:65" s="154" customFormat="1">
      <c r="B510" s="155"/>
      <c r="D510" s="140" t="s">
        <v>182</v>
      </c>
      <c r="E510" s="156" t="s">
        <v>19</v>
      </c>
      <c r="F510" s="157" t="s">
        <v>79</v>
      </c>
      <c r="H510" s="158">
        <v>2</v>
      </c>
      <c r="I510" s="159"/>
      <c r="L510" s="155"/>
      <c r="M510" s="160"/>
      <c r="T510" s="161"/>
      <c r="AT510" s="156" t="s">
        <v>182</v>
      </c>
      <c r="AU510" s="156" t="s">
        <v>79</v>
      </c>
      <c r="AV510" s="154" t="s">
        <v>79</v>
      </c>
      <c r="AW510" s="154" t="s">
        <v>31</v>
      </c>
      <c r="AX510" s="154" t="s">
        <v>77</v>
      </c>
      <c r="AY510" s="156" t="s">
        <v>133</v>
      </c>
    </row>
    <row r="511" spans="2:65" s="18" customFormat="1" ht="24.2" customHeight="1">
      <c r="B511" s="19"/>
      <c r="C511" s="170" t="s">
        <v>739</v>
      </c>
      <c r="D511" s="170" t="s">
        <v>308</v>
      </c>
      <c r="E511" s="171" t="s">
        <v>740</v>
      </c>
      <c r="F511" s="172" t="s">
        <v>741</v>
      </c>
      <c r="G511" s="173" t="s">
        <v>138</v>
      </c>
      <c r="H511" s="174">
        <v>1</v>
      </c>
      <c r="I511" s="175"/>
      <c r="J511" s="176">
        <f>ROUND(I511*H511,2)</f>
        <v>0</v>
      </c>
      <c r="K511" s="177"/>
      <c r="L511" s="178"/>
      <c r="M511" s="179" t="s">
        <v>19</v>
      </c>
      <c r="N511" s="180" t="s">
        <v>40</v>
      </c>
      <c r="P511" s="136">
        <f>O511*H511</f>
        <v>0</v>
      </c>
      <c r="Q511" s="136">
        <v>4.8000000000000001E-2</v>
      </c>
      <c r="R511" s="136">
        <f>Q511*H511</f>
        <v>4.8000000000000001E-2</v>
      </c>
      <c r="S511" s="136">
        <v>0</v>
      </c>
      <c r="T511" s="137">
        <f>S511*H511</f>
        <v>0</v>
      </c>
      <c r="AR511" s="138" t="s">
        <v>185</v>
      </c>
      <c r="AT511" s="138" t="s">
        <v>308</v>
      </c>
      <c r="AU511" s="138" t="s">
        <v>79</v>
      </c>
      <c r="AY511" s="3" t="s">
        <v>133</v>
      </c>
      <c r="BE511" s="139">
        <f>IF(N511="základní",J511,0)</f>
        <v>0</v>
      </c>
      <c r="BF511" s="139">
        <f>IF(N511="snížená",J511,0)</f>
        <v>0</v>
      </c>
      <c r="BG511" s="139">
        <f>IF(N511="zákl. přenesená",J511,0)</f>
        <v>0</v>
      </c>
      <c r="BH511" s="139">
        <f>IF(N511="sníž. přenesená",J511,0)</f>
        <v>0</v>
      </c>
      <c r="BI511" s="139">
        <f>IF(N511="nulová",J511,0)</f>
        <v>0</v>
      </c>
      <c r="BJ511" s="3" t="s">
        <v>77</v>
      </c>
      <c r="BK511" s="139">
        <f>ROUND(I511*H511,2)</f>
        <v>0</v>
      </c>
      <c r="BL511" s="3" t="s">
        <v>139</v>
      </c>
      <c r="BM511" s="138" t="s">
        <v>742</v>
      </c>
    </row>
    <row r="512" spans="2:65" s="18" customFormat="1" ht="19.5">
      <c r="B512" s="19"/>
      <c r="D512" s="140" t="s">
        <v>141</v>
      </c>
      <c r="F512" s="141" t="s">
        <v>743</v>
      </c>
      <c r="I512" s="142"/>
      <c r="L512" s="19"/>
      <c r="M512" s="143"/>
      <c r="T512" s="43"/>
      <c r="AT512" s="3" t="s">
        <v>141</v>
      </c>
      <c r="AU512" s="3" t="s">
        <v>79</v>
      </c>
    </row>
    <row r="513" spans="2:65" s="154" customFormat="1">
      <c r="B513" s="155"/>
      <c r="D513" s="140" t="s">
        <v>182</v>
      </c>
      <c r="E513" s="156" t="s">
        <v>19</v>
      </c>
      <c r="F513" s="157" t="s">
        <v>77</v>
      </c>
      <c r="H513" s="158">
        <v>1</v>
      </c>
      <c r="I513" s="159"/>
      <c r="L513" s="155"/>
      <c r="M513" s="160"/>
      <c r="T513" s="161"/>
      <c r="AT513" s="156" t="s">
        <v>182</v>
      </c>
      <c r="AU513" s="156" t="s">
        <v>79</v>
      </c>
      <c r="AV513" s="154" t="s">
        <v>79</v>
      </c>
      <c r="AW513" s="154" t="s">
        <v>31</v>
      </c>
      <c r="AX513" s="154" t="s">
        <v>77</v>
      </c>
      <c r="AY513" s="156" t="s">
        <v>133</v>
      </c>
    </row>
    <row r="514" spans="2:65" s="18" customFormat="1" ht="21.75" customHeight="1">
      <c r="B514" s="19"/>
      <c r="C514" s="170" t="s">
        <v>744</v>
      </c>
      <c r="D514" s="170" t="s">
        <v>308</v>
      </c>
      <c r="E514" s="171" t="s">
        <v>745</v>
      </c>
      <c r="F514" s="172" t="s">
        <v>746</v>
      </c>
      <c r="G514" s="173" t="s">
        <v>138</v>
      </c>
      <c r="H514" s="174">
        <v>1</v>
      </c>
      <c r="I514" s="175"/>
      <c r="J514" s="176">
        <f>ROUND(I514*H514,2)</f>
        <v>0</v>
      </c>
      <c r="K514" s="177"/>
      <c r="L514" s="178"/>
      <c r="M514" s="179" t="s">
        <v>19</v>
      </c>
      <c r="N514" s="180" t="s">
        <v>40</v>
      </c>
      <c r="P514" s="136">
        <f>O514*H514</f>
        <v>0</v>
      </c>
      <c r="Q514" s="136">
        <v>3.4000000000000002E-2</v>
      </c>
      <c r="R514" s="136">
        <f>Q514*H514</f>
        <v>3.4000000000000002E-2</v>
      </c>
      <c r="S514" s="136">
        <v>0</v>
      </c>
      <c r="T514" s="137">
        <f>S514*H514</f>
        <v>0</v>
      </c>
      <c r="AR514" s="138" t="s">
        <v>185</v>
      </c>
      <c r="AT514" s="138" t="s">
        <v>308</v>
      </c>
      <c r="AU514" s="138" t="s">
        <v>79</v>
      </c>
      <c r="AY514" s="3" t="s">
        <v>133</v>
      </c>
      <c r="BE514" s="139">
        <f>IF(N514="základní",J514,0)</f>
        <v>0</v>
      </c>
      <c r="BF514" s="139">
        <f>IF(N514="snížená",J514,0)</f>
        <v>0</v>
      </c>
      <c r="BG514" s="139">
        <f>IF(N514="zákl. přenesená",J514,0)</f>
        <v>0</v>
      </c>
      <c r="BH514" s="139">
        <f>IF(N514="sníž. přenesená",J514,0)</f>
        <v>0</v>
      </c>
      <c r="BI514" s="139">
        <f>IF(N514="nulová",J514,0)</f>
        <v>0</v>
      </c>
      <c r="BJ514" s="3" t="s">
        <v>77</v>
      </c>
      <c r="BK514" s="139">
        <f>ROUND(I514*H514,2)</f>
        <v>0</v>
      </c>
      <c r="BL514" s="3" t="s">
        <v>139</v>
      </c>
      <c r="BM514" s="138" t="s">
        <v>747</v>
      </c>
    </row>
    <row r="515" spans="2:65" s="18" customFormat="1">
      <c r="B515" s="19"/>
      <c r="D515" s="140" t="s">
        <v>141</v>
      </c>
      <c r="F515" s="141" t="s">
        <v>746</v>
      </c>
      <c r="I515" s="142"/>
      <c r="L515" s="19"/>
      <c r="M515" s="143"/>
      <c r="T515" s="43"/>
      <c r="AT515" s="3" t="s">
        <v>141</v>
      </c>
      <c r="AU515" s="3" t="s">
        <v>79</v>
      </c>
    </row>
    <row r="516" spans="2:65" s="154" customFormat="1">
      <c r="B516" s="155"/>
      <c r="D516" s="140" t="s">
        <v>182</v>
      </c>
      <c r="E516" s="156" t="s">
        <v>19</v>
      </c>
      <c r="F516" s="157" t="s">
        <v>77</v>
      </c>
      <c r="H516" s="158">
        <v>1</v>
      </c>
      <c r="I516" s="159"/>
      <c r="L516" s="155"/>
      <c r="M516" s="160"/>
      <c r="T516" s="161"/>
      <c r="AT516" s="156" t="s">
        <v>182</v>
      </c>
      <c r="AU516" s="156" t="s">
        <v>79</v>
      </c>
      <c r="AV516" s="154" t="s">
        <v>79</v>
      </c>
      <c r="AW516" s="154" t="s">
        <v>31</v>
      </c>
      <c r="AX516" s="154" t="s">
        <v>77</v>
      </c>
      <c r="AY516" s="156" t="s">
        <v>133</v>
      </c>
    </row>
    <row r="517" spans="2:65" s="18" customFormat="1" ht="21.75" customHeight="1">
      <c r="B517" s="19"/>
      <c r="C517" s="126" t="s">
        <v>748</v>
      </c>
      <c r="D517" s="126" t="s">
        <v>135</v>
      </c>
      <c r="E517" s="127" t="s">
        <v>749</v>
      </c>
      <c r="F517" s="128" t="s">
        <v>750</v>
      </c>
      <c r="G517" s="129" t="s">
        <v>138</v>
      </c>
      <c r="H517" s="130">
        <v>1</v>
      </c>
      <c r="I517" s="131"/>
      <c r="J517" s="132">
        <f>ROUND(I517*H517,2)</f>
        <v>0</v>
      </c>
      <c r="K517" s="133"/>
      <c r="L517" s="19"/>
      <c r="M517" s="134" t="s">
        <v>19</v>
      </c>
      <c r="N517" s="135" t="s">
        <v>40</v>
      </c>
      <c r="P517" s="136">
        <f>O517*H517</f>
        <v>0</v>
      </c>
      <c r="Q517" s="136">
        <v>1.299E-2</v>
      </c>
      <c r="R517" s="136">
        <f>Q517*H517</f>
        <v>1.299E-2</v>
      </c>
      <c r="S517" s="136">
        <v>0</v>
      </c>
      <c r="T517" s="137">
        <f>S517*H517</f>
        <v>0</v>
      </c>
      <c r="AR517" s="138" t="s">
        <v>139</v>
      </c>
      <c r="AT517" s="138" t="s">
        <v>135</v>
      </c>
      <c r="AU517" s="138" t="s">
        <v>79</v>
      </c>
      <c r="AY517" s="3" t="s">
        <v>133</v>
      </c>
      <c r="BE517" s="139">
        <f>IF(N517="základní",J517,0)</f>
        <v>0</v>
      </c>
      <c r="BF517" s="139">
        <f>IF(N517="snížená",J517,0)</f>
        <v>0</v>
      </c>
      <c r="BG517" s="139">
        <f>IF(N517="zákl. přenesená",J517,0)</f>
        <v>0</v>
      </c>
      <c r="BH517" s="139">
        <f>IF(N517="sníž. přenesená",J517,0)</f>
        <v>0</v>
      </c>
      <c r="BI517" s="139">
        <f>IF(N517="nulová",J517,0)</f>
        <v>0</v>
      </c>
      <c r="BJ517" s="3" t="s">
        <v>77</v>
      </c>
      <c r="BK517" s="139">
        <f>ROUND(I517*H517,2)</f>
        <v>0</v>
      </c>
      <c r="BL517" s="3" t="s">
        <v>139</v>
      </c>
      <c r="BM517" s="138" t="s">
        <v>751</v>
      </c>
    </row>
    <row r="518" spans="2:65" s="18" customFormat="1" ht="29.25">
      <c r="B518" s="19"/>
      <c r="D518" s="140" t="s">
        <v>141</v>
      </c>
      <c r="F518" s="141" t="s">
        <v>752</v>
      </c>
      <c r="I518" s="142"/>
      <c r="L518" s="19"/>
      <c r="M518" s="143"/>
      <c r="T518" s="43"/>
      <c r="AT518" s="3" t="s">
        <v>141</v>
      </c>
      <c r="AU518" s="3" t="s">
        <v>79</v>
      </c>
    </row>
    <row r="519" spans="2:65" s="18" customFormat="1">
      <c r="B519" s="19"/>
      <c r="D519" s="144" t="s">
        <v>143</v>
      </c>
      <c r="F519" s="145" t="s">
        <v>753</v>
      </c>
      <c r="I519" s="142"/>
      <c r="L519" s="19"/>
      <c r="M519" s="143"/>
      <c r="T519" s="43"/>
      <c r="AT519" s="3" t="s">
        <v>143</v>
      </c>
      <c r="AU519" s="3" t="s">
        <v>79</v>
      </c>
    </row>
    <row r="520" spans="2:65" s="154" customFormat="1">
      <c r="B520" s="155"/>
      <c r="D520" s="140" t="s">
        <v>182</v>
      </c>
      <c r="E520" s="156" t="s">
        <v>19</v>
      </c>
      <c r="F520" s="157" t="s">
        <v>77</v>
      </c>
      <c r="H520" s="158">
        <v>1</v>
      </c>
      <c r="I520" s="159"/>
      <c r="L520" s="155"/>
      <c r="M520" s="160"/>
      <c r="T520" s="161"/>
      <c r="AT520" s="156" t="s">
        <v>182</v>
      </c>
      <c r="AU520" s="156" t="s">
        <v>79</v>
      </c>
      <c r="AV520" s="154" t="s">
        <v>79</v>
      </c>
      <c r="AW520" s="154" t="s">
        <v>31</v>
      </c>
      <c r="AX520" s="154" t="s">
        <v>77</v>
      </c>
      <c r="AY520" s="156" t="s">
        <v>133</v>
      </c>
    </row>
    <row r="521" spans="2:65" s="18" customFormat="1" ht="24.2" customHeight="1">
      <c r="B521" s="19"/>
      <c r="C521" s="170" t="s">
        <v>754</v>
      </c>
      <c r="D521" s="170" t="s">
        <v>308</v>
      </c>
      <c r="E521" s="171" t="s">
        <v>755</v>
      </c>
      <c r="F521" s="172" t="s">
        <v>756</v>
      </c>
      <c r="G521" s="173" t="s">
        <v>138</v>
      </c>
      <c r="H521" s="174">
        <v>1</v>
      </c>
      <c r="I521" s="175"/>
      <c r="J521" s="176">
        <f>ROUND(I521*H521,2)</f>
        <v>0</v>
      </c>
      <c r="K521" s="177"/>
      <c r="L521" s="178"/>
      <c r="M521" s="179" t="s">
        <v>19</v>
      </c>
      <c r="N521" s="180" t="s">
        <v>40</v>
      </c>
      <c r="P521" s="136">
        <f>O521*H521</f>
        <v>0</v>
      </c>
      <c r="Q521" s="136">
        <v>0.24</v>
      </c>
      <c r="R521" s="136">
        <f>Q521*H521</f>
        <v>0.24</v>
      </c>
      <c r="S521" s="136">
        <v>0</v>
      </c>
      <c r="T521" s="137">
        <f>S521*H521</f>
        <v>0</v>
      </c>
      <c r="AR521" s="138" t="s">
        <v>185</v>
      </c>
      <c r="AT521" s="138" t="s">
        <v>308</v>
      </c>
      <c r="AU521" s="138" t="s">
        <v>79</v>
      </c>
      <c r="AY521" s="3" t="s">
        <v>133</v>
      </c>
      <c r="BE521" s="139">
        <f>IF(N521="základní",J521,0)</f>
        <v>0</v>
      </c>
      <c r="BF521" s="139">
        <f>IF(N521="snížená",J521,0)</f>
        <v>0</v>
      </c>
      <c r="BG521" s="139">
        <f>IF(N521="zákl. přenesená",J521,0)</f>
        <v>0</v>
      </c>
      <c r="BH521" s="139">
        <f>IF(N521="sníž. přenesená",J521,0)</f>
        <v>0</v>
      </c>
      <c r="BI521" s="139">
        <f>IF(N521="nulová",J521,0)</f>
        <v>0</v>
      </c>
      <c r="BJ521" s="3" t="s">
        <v>77</v>
      </c>
      <c r="BK521" s="139">
        <f>ROUND(I521*H521,2)</f>
        <v>0</v>
      </c>
      <c r="BL521" s="3" t="s">
        <v>139</v>
      </c>
      <c r="BM521" s="138" t="s">
        <v>757</v>
      </c>
    </row>
    <row r="522" spans="2:65" s="18" customFormat="1" ht="19.5">
      <c r="B522" s="19"/>
      <c r="D522" s="140" t="s">
        <v>141</v>
      </c>
      <c r="F522" s="141" t="s">
        <v>756</v>
      </c>
      <c r="I522" s="142"/>
      <c r="L522" s="19"/>
      <c r="M522" s="143"/>
      <c r="T522" s="43"/>
      <c r="AT522" s="3" t="s">
        <v>141</v>
      </c>
      <c r="AU522" s="3" t="s">
        <v>79</v>
      </c>
    </row>
    <row r="523" spans="2:65" s="154" customFormat="1">
      <c r="B523" s="155"/>
      <c r="D523" s="140" t="s">
        <v>182</v>
      </c>
      <c r="E523" s="156" t="s">
        <v>19</v>
      </c>
      <c r="F523" s="157" t="s">
        <v>77</v>
      </c>
      <c r="H523" s="158">
        <v>1</v>
      </c>
      <c r="I523" s="159"/>
      <c r="L523" s="155"/>
      <c r="M523" s="160"/>
      <c r="T523" s="161"/>
      <c r="AT523" s="156" t="s">
        <v>182</v>
      </c>
      <c r="AU523" s="156" t="s">
        <v>79</v>
      </c>
      <c r="AV523" s="154" t="s">
        <v>79</v>
      </c>
      <c r="AW523" s="154" t="s">
        <v>31</v>
      </c>
      <c r="AX523" s="154" t="s">
        <v>77</v>
      </c>
      <c r="AY523" s="156" t="s">
        <v>133</v>
      </c>
    </row>
    <row r="524" spans="2:65" s="18" customFormat="1" ht="21.75" customHeight="1">
      <c r="B524" s="19"/>
      <c r="C524" s="170" t="s">
        <v>758</v>
      </c>
      <c r="D524" s="170" t="s">
        <v>308</v>
      </c>
      <c r="E524" s="171" t="s">
        <v>759</v>
      </c>
      <c r="F524" s="172" t="s">
        <v>760</v>
      </c>
      <c r="G524" s="173" t="s">
        <v>138</v>
      </c>
      <c r="H524" s="174">
        <v>1</v>
      </c>
      <c r="I524" s="175"/>
      <c r="J524" s="176">
        <f>ROUND(I524*H524,2)</f>
        <v>0</v>
      </c>
      <c r="K524" s="177"/>
      <c r="L524" s="178"/>
      <c r="M524" s="179" t="s">
        <v>19</v>
      </c>
      <c r="N524" s="180" t="s">
        <v>40</v>
      </c>
      <c r="P524" s="136">
        <f>O524*H524</f>
        <v>0</v>
      </c>
      <c r="Q524" s="136">
        <v>8.7799999999999996E-3</v>
      </c>
      <c r="R524" s="136">
        <f>Q524*H524</f>
        <v>8.7799999999999996E-3</v>
      </c>
      <c r="S524" s="136">
        <v>0</v>
      </c>
      <c r="T524" s="137">
        <f>S524*H524</f>
        <v>0</v>
      </c>
      <c r="AR524" s="138" t="s">
        <v>185</v>
      </c>
      <c r="AT524" s="138" t="s">
        <v>308</v>
      </c>
      <c r="AU524" s="138" t="s">
        <v>79</v>
      </c>
      <c r="AY524" s="3" t="s">
        <v>133</v>
      </c>
      <c r="BE524" s="139">
        <f>IF(N524="základní",J524,0)</f>
        <v>0</v>
      </c>
      <c r="BF524" s="139">
        <f>IF(N524="snížená",J524,0)</f>
        <v>0</v>
      </c>
      <c r="BG524" s="139">
        <f>IF(N524="zákl. přenesená",J524,0)</f>
        <v>0</v>
      </c>
      <c r="BH524" s="139">
        <f>IF(N524="sníž. přenesená",J524,0)</f>
        <v>0</v>
      </c>
      <c r="BI524" s="139">
        <f>IF(N524="nulová",J524,0)</f>
        <v>0</v>
      </c>
      <c r="BJ524" s="3" t="s">
        <v>77</v>
      </c>
      <c r="BK524" s="139">
        <f>ROUND(I524*H524,2)</f>
        <v>0</v>
      </c>
      <c r="BL524" s="3" t="s">
        <v>139</v>
      </c>
      <c r="BM524" s="138" t="s">
        <v>761</v>
      </c>
    </row>
    <row r="525" spans="2:65" s="18" customFormat="1">
      <c r="B525" s="19"/>
      <c r="D525" s="140" t="s">
        <v>141</v>
      </c>
      <c r="F525" s="141" t="s">
        <v>760</v>
      </c>
      <c r="I525" s="142"/>
      <c r="L525" s="19"/>
      <c r="M525" s="143"/>
      <c r="T525" s="43"/>
      <c r="AT525" s="3" t="s">
        <v>141</v>
      </c>
      <c r="AU525" s="3" t="s">
        <v>79</v>
      </c>
    </row>
    <row r="526" spans="2:65" s="154" customFormat="1">
      <c r="B526" s="155"/>
      <c r="D526" s="140" t="s">
        <v>182</v>
      </c>
      <c r="E526" s="156" t="s">
        <v>19</v>
      </c>
      <c r="F526" s="157" t="s">
        <v>77</v>
      </c>
      <c r="H526" s="158">
        <v>1</v>
      </c>
      <c r="I526" s="159"/>
      <c r="L526" s="155"/>
      <c r="M526" s="160"/>
      <c r="T526" s="161"/>
      <c r="AT526" s="156" t="s">
        <v>182</v>
      </c>
      <c r="AU526" s="156" t="s">
        <v>79</v>
      </c>
      <c r="AV526" s="154" t="s">
        <v>79</v>
      </c>
      <c r="AW526" s="154" t="s">
        <v>31</v>
      </c>
      <c r="AX526" s="154" t="s">
        <v>77</v>
      </c>
      <c r="AY526" s="156" t="s">
        <v>133</v>
      </c>
    </row>
    <row r="527" spans="2:65" s="18" customFormat="1" ht="21.75" customHeight="1">
      <c r="B527" s="19"/>
      <c r="C527" s="126" t="s">
        <v>762</v>
      </c>
      <c r="D527" s="126" t="s">
        <v>135</v>
      </c>
      <c r="E527" s="127" t="s">
        <v>763</v>
      </c>
      <c r="F527" s="128" t="s">
        <v>764</v>
      </c>
      <c r="G527" s="129" t="s">
        <v>200</v>
      </c>
      <c r="H527" s="130">
        <v>470</v>
      </c>
      <c r="I527" s="131"/>
      <c r="J527" s="132">
        <f>ROUND(I527*H527,2)</f>
        <v>0</v>
      </c>
      <c r="K527" s="133"/>
      <c r="L527" s="19"/>
      <c r="M527" s="134" t="s">
        <v>19</v>
      </c>
      <c r="N527" s="135" t="s">
        <v>40</v>
      </c>
      <c r="P527" s="136">
        <f>O527*H527</f>
        <v>0</v>
      </c>
      <c r="Q527" s="136">
        <v>0</v>
      </c>
      <c r="R527" s="136">
        <f>Q527*H527</f>
        <v>0</v>
      </c>
      <c r="S527" s="136">
        <v>0</v>
      </c>
      <c r="T527" s="137">
        <f>S527*H527</f>
        <v>0</v>
      </c>
      <c r="AR527" s="138" t="s">
        <v>139</v>
      </c>
      <c r="AT527" s="138" t="s">
        <v>135</v>
      </c>
      <c r="AU527" s="138" t="s">
        <v>79</v>
      </c>
      <c r="AY527" s="3" t="s">
        <v>133</v>
      </c>
      <c r="BE527" s="139">
        <f>IF(N527="základní",J527,0)</f>
        <v>0</v>
      </c>
      <c r="BF527" s="139">
        <f>IF(N527="snížená",J527,0)</f>
        <v>0</v>
      </c>
      <c r="BG527" s="139">
        <f>IF(N527="zákl. přenesená",J527,0)</f>
        <v>0</v>
      </c>
      <c r="BH527" s="139">
        <f>IF(N527="sníž. přenesená",J527,0)</f>
        <v>0</v>
      </c>
      <c r="BI527" s="139">
        <f>IF(N527="nulová",J527,0)</f>
        <v>0</v>
      </c>
      <c r="BJ527" s="3" t="s">
        <v>77</v>
      </c>
      <c r="BK527" s="139">
        <f>ROUND(I527*H527,2)</f>
        <v>0</v>
      </c>
      <c r="BL527" s="3" t="s">
        <v>139</v>
      </c>
      <c r="BM527" s="138" t="s">
        <v>765</v>
      </c>
    </row>
    <row r="528" spans="2:65" s="18" customFormat="1">
      <c r="B528" s="19"/>
      <c r="D528" s="140" t="s">
        <v>141</v>
      </c>
      <c r="F528" s="141" t="s">
        <v>766</v>
      </c>
      <c r="I528" s="142"/>
      <c r="L528" s="19"/>
      <c r="M528" s="143"/>
      <c r="T528" s="43"/>
      <c r="AT528" s="3" t="s">
        <v>141</v>
      </c>
      <c r="AU528" s="3" t="s">
        <v>79</v>
      </c>
    </row>
    <row r="529" spans="2:65" s="18" customFormat="1">
      <c r="B529" s="19"/>
      <c r="D529" s="144" t="s">
        <v>143</v>
      </c>
      <c r="F529" s="145" t="s">
        <v>767</v>
      </c>
      <c r="I529" s="142"/>
      <c r="L529" s="19"/>
      <c r="M529" s="143"/>
      <c r="T529" s="43"/>
      <c r="AT529" s="3" t="s">
        <v>143</v>
      </c>
      <c r="AU529" s="3" t="s">
        <v>79</v>
      </c>
    </row>
    <row r="530" spans="2:65" s="154" customFormat="1">
      <c r="B530" s="155"/>
      <c r="D530" s="140" t="s">
        <v>182</v>
      </c>
      <c r="E530" s="156" t="s">
        <v>19</v>
      </c>
      <c r="F530" s="157" t="s">
        <v>768</v>
      </c>
      <c r="H530" s="158">
        <v>470</v>
      </c>
      <c r="I530" s="159"/>
      <c r="L530" s="155"/>
      <c r="M530" s="160"/>
      <c r="T530" s="161"/>
      <c r="AT530" s="156" t="s">
        <v>182</v>
      </c>
      <c r="AU530" s="156" t="s">
        <v>79</v>
      </c>
      <c r="AV530" s="154" t="s">
        <v>79</v>
      </c>
      <c r="AW530" s="154" t="s">
        <v>31</v>
      </c>
      <c r="AX530" s="154" t="s">
        <v>77</v>
      </c>
      <c r="AY530" s="156" t="s">
        <v>133</v>
      </c>
    </row>
    <row r="531" spans="2:65" s="18" customFormat="1" ht="24.2" customHeight="1">
      <c r="B531" s="19"/>
      <c r="C531" s="126" t="s">
        <v>769</v>
      </c>
      <c r="D531" s="126" t="s">
        <v>135</v>
      </c>
      <c r="E531" s="127" t="s">
        <v>770</v>
      </c>
      <c r="F531" s="128" t="s">
        <v>771</v>
      </c>
      <c r="G531" s="129" t="s">
        <v>200</v>
      </c>
      <c r="H531" s="130">
        <v>470</v>
      </c>
      <c r="I531" s="131"/>
      <c r="J531" s="132">
        <f>ROUND(I531*H531,2)</f>
        <v>0</v>
      </c>
      <c r="K531" s="133"/>
      <c r="L531" s="19"/>
      <c r="M531" s="134" t="s">
        <v>19</v>
      </c>
      <c r="N531" s="135" t="s">
        <v>40</v>
      </c>
      <c r="P531" s="136">
        <f>O531*H531</f>
        <v>0</v>
      </c>
      <c r="Q531" s="136">
        <v>1.0000000000000001E-5</v>
      </c>
      <c r="R531" s="136">
        <f>Q531*H531</f>
        <v>4.7000000000000002E-3</v>
      </c>
      <c r="S531" s="136">
        <v>0</v>
      </c>
      <c r="T531" s="137">
        <f>S531*H531</f>
        <v>0</v>
      </c>
      <c r="AR531" s="138" t="s">
        <v>139</v>
      </c>
      <c r="AT531" s="138" t="s">
        <v>135</v>
      </c>
      <c r="AU531" s="138" t="s">
        <v>79</v>
      </c>
      <c r="AY531" s="3" t="s">
        <v>133</v>
      </c>
      <c r="BE531" s="139">
        <f>IF(N531="základní",J531,0)</f>
        <v>0</v>
      </c>
      <c r="BF531" s="139">
        <f>IF(N531="snížená",J531,0)</f>
        <v>0</v>
      </c>
      <c r="BG531" s="139">
        <f>IF(N531="zákl. přenesená",J531,0)</f>
        <v>0</v>
      </c>
      <c r="BH531" s="139">
        <f>IF(N531="sníž. přenesená",J531,0)</f>
        <v>0</v>
      </c>
      <c r="BI531" s="139">
        <f>IF(N531="nulová",J531,0)</f>
        <v>0</v>
      </c>
      <c r="BJ531" s="3" t="s">
        <v>77</v>
      </c>
      <c r="BK531" s="139">
        <f>ROUND(I531*H531,2)</f>
        <v>0</v>
      </c>
      <c r="BL531" s="3" t="s">
        <v>139</v>
      </c>
      <c r="BM531" s="138" t="s">
        <v>772</v>
      </c>
    </row>
    <row r="532" spans="2:65" s="18" customFormat="1">
      <c r="B532" s="19"/>
      <c r="D532" s="140" t="s">
        <v>141</v>
      </c>
      <c r="F532" s="141" t="s">
        <v>771</v>
      </c>
      <c r="I532" s="142"/>
      <c r="L532" s="19"/>
      <c r="M532" s="143"/>
      <c r="T532" s="43"/>
      <c r="AT532" s="3" t="s">
        <v>141</v>
      </c>
      <c r="AU532" s="3" t="s">
        <v>79</v>
      </c>
    </row>
    <row r="533" spans="2:65" s="18" customFormat="1">
      <c r="B533" s="19"/>
      <c r="D533" s="144" t="s">
        <v>143</v>
      </c>
      <c r="F533" s="145" t="s">
        <v>773</v>
      </c>
      <c r="I533" s="142"/>
      <c r="L533" s="19"/>
      <c r="M533" s="143"/>
      <c r="T533" s="43"/>
      <c r="AT533" s="3" t="s">
        <v>143</v>
      </c>
      <c r="AU533" s="3" t="s">
        <v>79</v>
      </c>
    </row>
    <row r="534" spans="2:65" s="154" customFormat="1">
      <c r="B534" s="155"/>
      <c r="D534" s="140" t="s">
        <v>182</v>
      </c>
      <c r="E534" s="156" t="s">
        <v>19</v>
      </c>
      <c r="F534" s="157" t="s">
        <v>768</v>
      </c>
      <c r="H534" s="158">
        <v>470</v>
      </c>
      <c r="I534" s="159"/>
      <c r="L534" s="155"/>
      <c r="M534" s="160"/>
      <c r="T534" s="161"/>
      <c r="AT534" s="156" t="s">
        <v>182</v>
      </c>
      <c r="AU534" s="156" t="s">
        <v>79</v>
      </c>
      <c r="AV534" s="154" t="s">
        <v>79</v>
      </c>
      <c r="AW534" s="154" t="s">
        <v>31</v>
      </c>
      <c r="AX534" s="154" t="s">
        <v>77</v>
      </c>
      <c r="AY534" s="156" t="s">
        <v>133</v>
      </c>
    </row>
    <row r="535" spans="2:65" s="18" customFormat="1" ht="24.2" customHeight="1">
      <c r="B535" s="19"/>
      <c r="C535" s="126" t="s">
        <v>774</v>
      </c>
      <c r="D535" s="126" t="s">
        <v>135</v>
      </c>
      <c r="E535" s="127" t="s">
        <v>775</v>
      </c>
      <c r="F535" s="128" t="s">
        <v>776</v>
      </c>
      <c r="G535" s="129" t="s">
        <v>138</v>
      </c>
      <c r="H535" s="130">
        <v>2</v>
      </c>
      <c r="I535" s="131"/>
      <c r="J535" s="132">
        <f>ROUND(I535*H535,2)</f>
        <v>0</v>
      </c>
      <c r="K535" s="133"/>
      <c r="L535" s="19"/>
      <c r="M535" s="134" t="s">
        <v>19</v>
      </c>
      <c r="N535" s="135" t="s">
        <v>40</v>
      </c>
      <c r="P535" s="136">
        <f>O535*H535</f>
        <v>0</v>
      </c>
      <c r="Q535" s="136">
        <v>0.47094000000000003</v>
      </c>
      <c r="R535" s="136">
        <f>Q535*H535</f>
        <v>0.94188000000000005</v>
      </c>
      <c r="S535" s="136">
        <v>0</v>
      </c>
      <c r="T535" s="137">
        <f>S535*H535</f>
        <v>0</v>
      </c>
      <c r="AR535" s="138" t="s">
        <v>139</v>
      </c>
      <c r="AT535" s="138" t="s">
        <v>135</v>
      </c>
      <c r="AU535" s="138" t="s">
        <v>79</v>
      </c>
      <c r="AY535" s="3" t="s">
        <v>133</v>
      </c>
      <c r="BE535" s="139">
        <f>IF(N535="základní",J535,0)</f>
        <v>0</v>
      </c>
      <c r="BF535" s="139">
        <f>IF(N535="snížená",J535,0)</f>
        <v>0</v>
      </c>
      <c r="BG535" s="139">
        <f>IF(N535="zákl. přenesená",J535,0)</f>
        <v>0</v>
      </c>
      <c r="BH535" s="139">
        <f>IF(N535="sníž. přenesená",J535,0)</f>
        <v>0</v>
      </c>
      <c r="BI535" s="139">
        <f>IF(N535="nulová",J535,0)</f>
        <v>0</v>
      </c>
      <c r="BJ535" s="3" t="s">
        <v>77</v>
      </c>
      <c r="BK535" s="139">
        <f>ROUND(I535*H535,2)</f>
        <v>0</v>
      </c>
      <c r="BL535" s="3" t="s">
        <v>139</v>
      </c>
      <c r="BM535" s="138" t="s">
        <v>777</v>
      </c>
    </row>
    <row r="536" spans="2:65" s="18" customFormat="1" ht="19.5">
      <c r="B536" s="19"/>
      <c r="D536" s="140" t="s">
        <v>141</v>
      </c>
      <c r="F536" s="141" t="s">
        <v>778</v>
      </c>
      <c r="I536" s="142"/>
      <c r="L536" s="19"/>
      <c r="M536" s="143"/>
      <c r="T536" s="43"/>
      <c r="AT536" s="3" t="s">
        <v>141</v>
      </c>
      <c r="AU536" s="3" t="s">
        <v>79</v>
      </c>
    </row>
    <row r="537" spans="2:65" s="18" customFormat="1">
      <c r="B537" s="19"/>
      <c r="D537" s="144" t="s">
        <v>143</v>
      </c>
      <c r="F537" s="145" t="s">
        <v>779</v>
      </c>
      <c r="I537" s="142"/>
      <c r="L537" s="19"/>
      <c r="M537" s="143"/>
      <c r="T537" s="43"/>
      <c r="AT537" s="3" t="s">
        <v>143</v>
      </c>
      <c r="AU537" s="3" t="s">
        <v>79</v>
      </c>
    </row>
    <row r="538" spans="2:65" s="154" customFormat="1">
      <c r="B538" s="155"/>
      <c r="D538" s="140" t="s">
        <v>182</v>
      </c>
      <c r="E538" s="156" t="s">
        <v>19</v>
      </c>
      <c r="F538" s="157" t="s">
        <v>79</v>
      </c>
      <c r="H538" s="158">
        <v>2</v>
      </c>
      <c r="I538" s="159"/>
      <c r="L538" s="155"/>
      <c r="M538" s="160"/>
      <c r="T538" s="161"/>
      <c r="AT538" s="156" t="s">
        <v>182</v>
      </c>
      <c r="AU538" s="156" t="s">
        <v>79</v>
      </c>
      <c r="AV538" s="154" t="s">
        <v>79</v>
      </c>
      <c r="AW538" s="154" t="s">
        <v>31</v>
      </c>
      <c r="AX538" s="154" t="s">
        <v>77</v>
      </c>
      <c r="AY538" s="156" t="s">
        <v>133</v>
      </c>
    </row>
    <row r="539" spans="2:65" s="18" customFormat="1" ht="24.2" customHeight="1">
      <c r="B539" s="19"/>
      <c r="C539" s="126" t="s">
        <v>780</v>
      </c>
      <c r="D539" s="126" t="s">
        <v>135</v>
      </c>
      <c r="E539" s="127" t="s">
        <v>781</v>
      </c>
      <c r="F539" s="128" t="s">
        <v>782</v>
      </c>
      <c r="G539" s="129" t="s">
        <v>138</v>
      </c>
      <c r="H539" s="130">
        <v>1</v>
      </c>
      <c r="I539" s="131"/>
      <c r="J539" s="132">
        <f>ROUND(I539*H539,2)</f>
        <v>0</v>
      </c>
      <c r="K539" s="133"/>
      <c r="L539" s="19"/>
      <c r="M539" s="134" t="s">
        <v>19</v>
      </c>
      <c r="N539" s="135" t="s">
        <v>40</v>
      </c>
      <c r="P539" s="136">
        <f>O539*H539</f>
        <v>0</v>
      </c>
      <c r="Q539" s="136">
        <v>1.018E-2</v>
      </c>
      <c r="R539" s="136">
        <f>Q539*H539</f>
        <v>1.018E-2</v>
      </c>
      <c r="S539" s="136">
        <v>0</v>
      </c>
      <c r="T539" s="137">
        <f>S539*H539</f>
        <v>0</v>
      </c>
      <c r="AR539" s="138" t="s">
        <v>139</v>
      </c>
      <c r="AT539" s="138" t="s">
        <v>135</v>
      </c>
      <c r="AU539" s="138" t="s">
        <v>79</v>
      </c>
      <c r="AY539" s="3" t="s">
        <v>133</v>
      </c>
      <c r="BE539" s="139">
        <f>IF(N539="základní",J539,0)</f>
        <v>0</v>
      </c>
      <c r="BF539" s="139">
        <f>IF(N539="snížená",J539,0)</f>
        <v>0</v>
      </c>
      <c r="BG539" s="139">
        <f>IF(N539="zákl. přenesená",J539,0)</f>
        <v>0</v>
      </c>
      <c r="BH539" s="139">
        <f>IF(N539="sníž. přenesená",J539,0)</f>
        <v>0</v>
      </c>
      <c r="BI539" s="139">
        <f>IF(N539="nulová",J539,0)</f>
        <v>0</v>
      </c>
      <c r="BJ539" s="3" t="s">
        <v>77</v>
      </c>
      <c r="BK539" s="139">
        <f>ROUND(I539*H539,2)</f>
        <v>0</v>
      </c>
      <c r="BL539" s="3" t="s">
        <v>139</v>
      </c>
      <c r="BM539" s="138" t="s">
        <v>783</v>
      </c>
    </row>
    <row r="540" spans="2:65" s="18" customFormat="1" ht="19.5">
      <c r="B540" s="19"/>
      <c r="D540" s="140" t="s">
        <v>141</v>
      </c>
      <c r="F540" s="141" t="s">
        <v>784</v>
      </c>
      <c r="I540" s="142"/>
      <c r="L540" s="19"/>
      <c r="M540" s="143"/>
      <c r="T540" s="43"/>
      <c r="AT540" s="3" t="s">
        <v>141</v>
      </c>
      <c r="AU540" s="3" t="s">
        <v>79</v>
      </c>
    </row>
    <row r="541" spans="2:65" s="18" customFormat="1">
      <c r="B541" s="19"/>
      <c r="D541" s="144" t="s">
        <v>143</v>
      </c>
      <c r="F541" s="145" t="s">
        <v>785</v>
      </c>
      <c r="I541" s="142"/>
      <c r="L541" s="19"/>
      <c r="M541" s="143"/>
      <c r="T541" s="43"/>
      <c r="AT541" s="3" t="s">
        <v>143</v>
      </c>
      <c r="AU541" s="3" t="s">
        <v>79</v>
      </c>
    </row>
    <row r="542" spans="2:65" s="18" customFormat="1" ht="21.75" customHeight="1">
      <c r="B542" s="19"/>
      <c r="C542" s="170" t="s">
        <v>786</v>
      </c>
      <c r="D542" s="170" t="s">
        <v>308</v>
      </c>
      <c r="E542" s="171" t="s">
        <v>787</v>
      </c>
      <c r="F542" s="172" t="s">
        <v>788</v>
      </c>
      <c r="G542" s="173" t="s">
        <v>138</v>
      </c>
      <c r="H542" s="174">
        <v>1</v>
      </c>
      <c r="I542" s="175"/>
      <c r="J542" s="176">
        <f>ROUND(I542*H542,2)</f>
        <v>0</v>
      </c>
      <c r="K542" s="177"/>
      <c r="L542" s="178"/>
      <c r="M542" s="179" t="s">
        <v>19</v>
      </c>
      <c r="N542" s="180" t="s">
        <v>40</v>
      </c>
      <c r="P542" s="136">
        <f>O542*H542</f>
        <v>0</v>
      </c>
      <c r="Q542" s="136">
        <v>0.218</v>
      </c>
      <c r="R542" s="136">
        <f>Q542*H542</f>
        <v>0.218</v>
      </c>
      <c r="S542" s="136">
        <v>0</v>
      </c>
      <c r="T542" s="137">
        <f>S542*H542</f>
        <v>0</v>
      </c>
      <c r="AR542" s="138" t="s">
        <v>185</v>
      </c>
      <c r="AT542" s="138" t="s">
        <v>308</v>
      </c>
      <c r="AU542" s="138" t="s">
        <v>79</v>
      </c>
      <c r="AY542" s="3" t="s">
        <v>133</v>
      </c>
      <c r="BE542" s="139">
        <f>IF(N542="základní",J542,0)</f>
        <v>0</v>
      </c>
      <c r="BF542" s="139">
        <f>IF(N542="snížená",J542,0)</f>
        <v>0</v>
      </c>
      <c r="BG542" s="139">
        <f>IF(N542="zákl. přenesená",J542,0)</f>
        <v>0</v>
      </c>
      <c r="BH542" s="139">
        <f>IF(N542="sníž. přenesená",J542,0)</f>
        <v>0</v>
      </c>
      <c r="BI542" s="139">
        <f>IF(N542="nulová",J542,0)</f>
        <v>0</v>
      </c>
      <c r="BJ542" s="3" t="s">
        <v>77</v>
      </c>
      <c r="BK542" s="139">
        <f>ROUND(I542*H542,2)</f>
        <v>0</v>
      </c>
      <c r="BL542" s="3" t="s">
        <v>139</v>
      </c>
      <c r="BM542" s="138" t="s">
        <v>789</v>
      </c>
    </row>
    <row r="543" spans="2:65" s="18" customFormat="1">
      <c r="B543" s="19"/>
      <c r="D543" s="140" t="s">
        <v>141</v>
      </c>
      <c r="F543" s="141" t="s">
        <v>788</v>
      </c>
      <c r="I543" s="142"/>
      <c r="L543" s="19"/>
      <c r="M543" s="143"/>
      <c r="T543" s="43"/>
      <c r="AT543" s="3" t="s">
        <v>141</v>
      </c>
      <c r="AU543" s="3" t="s">
        <v>79</v>
      </c>
    </row>
    <row r="544" spans="2:65" s="18" customFormat="1" ht="24.2" customHeight="1">
      <c r="B544" s="19"/>
      <c r="C544" s="126" t="s">
        <v>790</v>
      </c>
      <c r="D544" s="126" t="s">
        <v>135</v>
      </c>
      <c r="E544" s="127" t="s">
        <v>791</v>
      </c>
      <c r="F544" s="128" t="s">
        <v>792</v>
      </c>
      <c r="G544" s="129" t="s">
        <v>138</v>
      </c>
      <c r="H544" s="130">
        <v>2</v>
      </c>
      <c r="I544" s="131"/>
      <c r="J544" s="132">
        <f>ROUND(I544*H544,2)</f>
        <v>0</v>
      </c>
      <c r="K544" s="133"/>
      <c r="L544" s="19"/>
      <c r="M544" s="134" t="s">
        <v>19</v>
      </c>
      <c r="N544" s="135" t="s">
        <v>40</v>
      </c>
      <c r="P544" s="136">
        <f>O544*H544</f>
        <v>0</v>
      </c>
      <c r="Q544" s="136">
        <v>1.0189999999999999E-2</v>
      </c>
      <c r="R544" s="136">
        <f>Q544*H544</f>
        <v>2.0379999999999999E-2</v>
      </c>
      <c r="S544" s="136">
        <v>0</v>
      </c>
      <c r="T544" s="137">
        <f>S544*H544</f>
        <v>0</v>
      </c>
      <c r="AR544" s="138" t="s">
        <v>139</v>
      </c>
      <c r="AT544" s="138" t="s">
        <v>135</v>
      </c>
      <c r="AU544" s="138" t="s">
        <v>79</v>
      </c>
      <c r="AY544" s="3" t="s">
        <v>133</v>
      </c>
      <c r="BE544" s="139">
        <f>IF(N544="základní",J544,0)</f>
        <v>0</v>
      </c>
      <c r="BF544" s="139">
        <f>IF(N544="snížená",J544,0)</f>
        <v>0</v>
      </c>
      <c r="BG544" s="139">
        <f>IF(N544="zákl. přenesená",J544,0)</f>
        <v>0</v>
      </c>
      <c r="BH544" s="139">
        <f>IF(N544="sníž. přenesená",J544,0)</f>
        <v>0</v>
      </c>
      <c r="BI544" s="139">
        <f>IF(N544="nulová",J544,0)</f>
        <v>0</v>
      </c>
      <c r="BJ544" s="3" t="s">
        <v>77</v>
      </c>
      <c r="BK544" s="139">
        <f>ROUND(I544*H544,2)</f>
        <v>0</v>
      </c>
      <c r="BL544" s="3" t="s">
        <v>139</v>
      </c>
      <c r="BM544" s="138" t="s">
        <v>793</v>
      </c>
    </row>
    <row r="545" spans="2:65" s="18" customFormat="1" ht="19.5">
      <c r="B545" s="19"/>
      <c r="D545" s="140" t="s">
        <v>141</v>
      </c>
      <c r="F545" s="141" t="s">
        <v>792</v>
      </c>
      <c r="I545" s="142"/>
      <c r="L545" s="19"/>
      <c r="M545" s="143"/>
      <c r="T545" s="43"/>
      <c r="AT545" s="3" t="s">
        <v>141</v>
      </c>
      <c r="AU545" s="3" t="s">
        <v>79</v>
      </c>
    </row>
    <row r="546" spans="2:65" s="18" customFormat="1">
      <c r="B546" s="19"/>
      <c r="D546" s="144" t="s">
        <v>143</v>
      </c>
      <c r="F546" s="145" t="s">
        <v>794</v>
      </c>
      <c r="I546" s="142"/>
      <c r="L546" s="19"/>
      <c r="M546" s="143"/>
      <c r="T546" s="43"/>
      <c r="AT546" s="3" t="s">
        <v>143</v>
      </c>
      <c r="AU546" s="3" t="s">
        <v>79</v>
      </c>
    </row>
    <row r="547" spans="2:65" s="154" customFormat="1">
      <c r="B547" s="155"/>
      <c r="D547" s="140" t="s">
        <v>182</v>
      </c>
      <c r="E547" s="156" t="s">
        <v>19</v>
      </c>
      <c r="F547" s="157" t="s">
        <v>79</v>
      </c>
      <c r="H547" s="158">
        <v>2</v>
      </c>
      <c r="I547" s="159"/>
      <c r="L547" s="155"/>
      <c r="M547" s="160"/>
      <c r="T547" s="161"/>
      <c r="AT547" s="156" t="s">
        <v>182</v>
      </c>
      <c r="AU547" s="156" t="s">
        <v>79</v>
      </c>
      <c r="AV547" s="154" t="s">
        <v>79</v>
      </c>
      <c r="AW547" s="154" t="s">
        <v>31</v>
      </c>
      <c r="AX547" s="154" t="s">
        <v>77</v>
      </c>
      <c r="AY547" s="156" t="s">
        <v>133</v>
      </c>
    </row>
    <row r="548" spans="2:65" s="18" customFormat="1" ht="16.5" customHeight="1">
      <c r="B548" s="19"/>
      <c r="C548" s="170" t="s">
        <v>795</v>
      </c>
      <c r="D548" s="170" t="s">
        <v>308</v>
      </c>
      <c r="E548" s="171" t="s">
        <v>796</v>
      </c>
      <c r="F548" s="172" t="s">
        <v>797</v>
      </c>
      <c r="G548" s="173" t="s">
        <v>138</v>
      </c>
      <c r="H548" s="174">
        <v>2</v>
      </c>
      <c r="I548" s="175"/>
      <c r="J548" s="176">
        <f>ROUND(I548*H548,2)</f>
        <v>0</v>
      </c>
      <c r="K548" s="177"/>
      <c r="L548" s="178"/>
      <c r="M548" s="179" t="s">
        <v>19</v>
      </c>
      <c r="N548" s="180" t="s">
        <v>40</v>
      </c>
      <c r="P548" s="136">
        <f>O548*H548</f>
        <v>0</v>
      </c>
      <c r="Q548" s="136">
        <v>0.52600000000000002</v>
      </c>
      <c r="R548" s="136">
        <f>Q548*H548</f>
        <v>1.052</v>
      </c>
      <c r="S548" s="136">
        <v>0</v>
      </c>
      <c r="T548" s="137">
        <f>S548*H548</f>
        <v>0</v>
      </c>
      <c r="AR548" s="138" t="s">
        <v>185</v>
      </c>
      <c r="AT548" s="138" t="s">
        <v>308</v>
      </c>
      <c r="AU548" s="138" t="s">
        <v>79</v>
      </c>
      <c r="AY548" s="3" t="s">
        <v>133</v>
      </c>
      <c r="BE548" s="139">
        <f>IF(N548="základní",J548,0)</f>
        <v>0</v>
      </c>
      <c r="BF548" s="139">
        <f>IF(N548="snížená",J548,0)</f>
        <v>0</v>
      </c>
      <c r="BG548" s="139">
        <f>IF(N548="zákl. přenesená",J548,0)</f>
        <v>0</v>
      </c>
      <c r="BH548" s="139">
        <f>IF(N548="sníž. přenesená",J548,0)</f>
        <v>0</v>
      </c>
      <c r="BI548" s="139">
        <f>IF(N548="nulová",J548,0)</f>
        <v>0</v>
      </c>
      <c r="BJ548" s="3" t="s">
        <v>77</v>
      </c>
      <c r="BK548" s="139">
        <f>ROUND(I548*H548,2)</f>
        <v>0</v>
      </c>
      <c r="BL548" s="3" t="s">
        <v>139</v>
      </c>
      <c r="BM548" s="138" t="s">
        <v>798</v>
      </c>
    </row>
    <row r="549" spans="2:65" s="18" customFormat="1">
      <c r="B549" s="19"/>
      <c r="D549" s="140" t="s">
        <v>141</v>
      </c>
      <c r="F549" s="141" t="s">
        <v>797</v>
      </c>
      <c r="I549" s="142"/>
      <c r="L549" s="19"/>
      <c r="M549" s="143"/>
      <c r="T549" s="43"/>
      <c r="AT549" s="3" t="s">
        <v>141</v>
      </c>
      <c r="AU549" s="3" t="s">
        <v>79</v>
      </c>
    </row>
    <row r="550" spans="2:65" s="154" customFormat="1">
      <c r="B550" s="155"/>
      <c r="D550" s="140" t="s">
        <v>182</v>
      </c>
      <c r="E550" s="156" t="s">
        <v>19</v>
      </c>
      <c r="F550" s="157" t="s">
        <v>79</v>
      </c>
      <c r="H550" s="158">
        <v>2</v>
      </c>
      <c r="I550" s="159"/>
      <c r="L550" s="155"/>
      <c r="M550" s="160"/>
      <c r="T550" s="161"/>
      <c r="AT550" s="156" t="s">
        <v>182</v>
      </c>
      <c r="AU550" s="156" t="s">
        <v>79</v>
      </c>
      <c r="AV550" s="154" t="s">
        <v>79</v>
      </c>
      <c r="AW550" s="154" t="s">
        <v>31</v>
      </c>
      <c r="AX550" s="154" t="s">
        <v>77</v>
      </c>
      <c r="AY550" s="156" t="s">
        <v>133</v>
      </c>
    </row>
    <row r="551" spans="2:65" s="18" customFormat="1" ht="16.5" customHeight="1">
      <c r="B551" s="19"/>
      <c r="C551" s="126" t="s">
        <v>799</v>
      </c>
      <c r="D551" s="126" t="s">
        <v>135</v>
      </c>
      <c r="E551" s="127" t="s">
        <v>800</v>
      </c>
      <c r="F551" s="128" t="s">
        <v>801</v>
      </c>
      <c r="G551" s="129" t="s">
        <v>138</v>
      </c>
      <c r="H551" s="130">
        <v>2</v>
      </c>
      <c r="I551" s="131"/>
      <c r="J551" s="132">
        <f>ROUND(I551*H551,2)</f>
        <v>0</v>
      </c>
      <c r="K551" s="133"/>
      <c r="L551" s="19"/>
      <c r="M551" s="134" t="s">
        <v>19</v>
      </c>
      <c r="N551" s="135" t="s">
        <v>40</v>
      </c>
      <c r="P551" s="136">
        <f>O551*H551</f>
        <v>0</v>
      </c>
      <c r="Q551" s="136">
        <v>0.04</v>
      </c>
      <c r="R551" s="136">
        <f>Q551*H551</f>
        <v>0.08</v>
      </c>
      <c r="S551" s="136">
        <v>0</v>
      </c>
      <c r="T551" s="137">
        <f>S551*H551</f>
        <v>0</v>
      </c>
      <c r="AR551" s="138" t="s">
        <v>139</v>
      </c>
      <c r="AT551" s="138" t="s">
        <v>135</v>
      </c>
      <c r="AU551" s="138" t="s">
        <v>79</v>
      </c>
      <c r="AY551" s="3" t="s">
        <v>133</v>
      </c>
      <c r="BE551" s="139">
        <f>IF(N551="základní",J551,0)</f>
        <v>0</v>
      </c>
      <c r="BF551" s="139">
        <f>IF(N551="snížená",J551,0)</f>
        <v>0</v>
      </c>
      <c r="BG551" s="139">
        <f>IF(N551="zákl. přenesená",J551,0)</f>
        <v>0</v>
      </c>
      <c r="BH551" s="139">
        <f>IF(N551="sníž. přenesená",J551,0)</f>
        <v>0</v>
      </c>
      <c r="BI551" s="139">
        <f>IF(N551="nulová",J551,0)</f>
        <v>0</v>
      </c>
      <c r="BJ551" s="3" t="s">
        <v>77</v>
      </c>
      <c r="BK551" s="139">
        <f>ROUND(I551*H551,2)</f>
        <v>0</v>
      </c>
      <c r="BL551" s="3" t="s">
        <v>139</v>
      </c>
      <c r="BM551" s="138" t="s">
        <v>802</v>
      </c>
    </row>
    <row r="552" spans="2:65" s="18" customFormat="1">
      <c r="B552" s="19"/>
      <c r="D552" s="140" t="s">
        <v>141</v>
      </c>
      <c r="F552" s="141" t="s">
        <v>801</v>
      </c>
      <c r="I552" s="142"/>
      <c r="L552" s="19"/>
      <c r="M552" s="143"/>
      <c r="T552" s="43"/>
      <c r="AT552" s="3" t="s">
        <v>141</v>
      </c>
      <c r="AU552" s="3" t="s">
        <v>79</v>
      </c>
    </row>
    <row r="553" spans="2:65" s="18" customFormat="1">
      <c r="B553" s="19"/>
      <c r="D553" s="144" t="s">
        <v>143</v>
      </c>
      <c r="F553" s="145" t="s">
        <v>803</v>
      </c>
      <c r="I553" s="142"/>
      <c r="L553" s="19"/>
      <c r="M553" s="143"/>
      <c r="T553" s="43"/>
      <c r="AT553" s="3" t="s">
        <v>143</v>
      </c>
      <c r="AU553" s="3" t="s">
        <v>79</v>
      </c>
    </row>
    <row r="554" spans="2:65" s="154" customFormat="1">
      <c r="B554" s="155"/>
      <c r="D554" s="140" t="s">
        <v>182</v>
      </c>
      <c r="E554" s="156" t="s">
        <v>19</v>
      </c>
      <c r="F554" s="157" t="s">
        <v>79</v>
      </c>
      <c r="H554" s="158">
        <v>2</v>
      </c>
      <c r="I554" s="159"/>
      <c r="L554" s="155"/>
      <c r="M554" s="160"/>
      <c r="T554" s="161"/>
      <c r="AT554" s="156" t="s">
        <v>182</v>
      </c>
      <c r="AU554" s="156" t="s">
        <v>79</v>
      </c>
      <c r="AV554" s="154" t="s">
        <v>79</v>
      </c>
      <c r="AW554" s="154" t="s">
        <v>31</v>
      </c>
      <c r="AX554" s="154" t="s">
        <v>77</v>
      </c>
      <c r="AY554" s="156" t="s">
        <v>133</v>
      </c>
    </row>
    <row r="555" spans="2:65" s="18" customFormat="1" ht="24.2" customHeight="1">
      <c r="B555" s="19"/>
      <c r="C555" s="170" t="s">
        <v>804</v>
      </c>
      <c r="D555" s="170" t="s">
        <v>308</v>
      </c>
      <c r="E555" s="171" t="s">
        <v>805</v>
      </c>
      <c r="F555" s="172" t="s">
        <v>806</v>
      </c>
      <c r="G555" s="173" t="s">
        <v>138</v>
      </c>
      <c r="H555" s="174">
        <v>2</v>
      </c>
      <c r="I555" s="175"/>
      <c r="J555" s="176">
        <f>ROUND(I555*H555,2)</f>
        <v>0</v>
      </c>
      <c r="K555" s="177"/>
      <c r="L555" s="178"/>
      <c r="M555" s="179" t="s">
        <v>19</v>
      </c>
      <c r="N555" s="180" t="s">
        <v>40</v>
      </c>
      <c r="P555" s="136">
        <f>O555*H555</f>
        <v>0</v>
      </c>
      <c r="Q555" s="136">
        <v>1.3299999999999999E-2</v>
      </c>
      <c r="R555" s="136">
        <f>Q555*H555</f>
        <v>2.6599999999999999E-2</v>
      </c>
      <c r="S555" s="136">
        <v>0</v>
      </c>
      <c r="T555" s="137">
        <f>S555*H555</f>
        <v>0</v>
      </c>
      <c r="AR555" s="138" t="s">
        <v>185</v>
      </c>
      <c r="AT555" s="138" t="s">
        <v>308</v>
      </c>
      <c r="AU555" s="138" t="s">
        <v>79</v>
      </c>
      <c r="AY555" s="3" t="s">
        <v>133</v>
      </c>
      <c r="BE555" s="139">
        <f>IF(N555="základní",J555,0)</f>
        <v>0</v>
      </c>
      <c r="BF555" s="139">
        <f>IF(N555="snížená",J555,0)</f>
        <v>0</v>
      </c>
      <c r="BG555" s="139">
        <f>IF(N555="zákl. přenesená",J555,0)</f>
        <v>0</v>
      </c>
      <c r="BH555" s="139">
        <f>IF(N555="sníž. přenesená",J555,0)</f>
        <v>0</v>
      </c>
      <c r="BI555" s="139">
        <f>IF(N555="nulová",J555,0)</f>
        <v>0</v>
      </c>
      <c r="BJ555" s="3" t="s">
        <v>77</v>
      </c>
      <c r="BK555" s="139">
        <f>ROUND(I555*H555,2)</f>
        <v>0</v>
      </c>
      <c r="BL555" s="3" t="s">
        <v>139</v>
      </c>
      <c r="BM555" s="138" t="s">
        <v>807</v>
      </c>
    </row>
    <row r="556" spans="2:65" s="18" customFormat="1" ht="19.5">
      <c r="B556" s="19"/>
      <c r="D556" s="140" t="s">
        <v>141</v>
      </c>
      <c r="F556" s="141" t="s">
        <v>806</v>
      </c>
      <c r="I556" s="142"/>
      <c r="L556" s="19"/>
      <c r="M556" s="143"/>
      <c r="T556" s="43"/>
      <c r="AT556" s="3" t="s">
        <v>141</v>
      </c>
      <c r="AU556" s="3" t="s">
        <v>79</v>
      </c>
    </row>
    <row r="557" spans="2:65" s="154" customFormat="1">
      <c r="B557" s="155"/>
      <c r="D557" s="140" t="s">
        <v>182</v>
      </c>
      <c r="E557" s="156" t="s">
        <v>19</v>
      </c>
      <c r="F557" s="157" t="s">
        <v>79</v>
      </c>
      <c r="H557" s="158">
        <v>2</v>
      </c>
      <c r="I557" s="159"/>
      <c r="L557" s="155"/>
      <c r="M557" s="160"/>
      <c r="T557" s="161"/>
      <c r="AT557" s="156" t="s">
        <v>182</v>
      </c>
      <c r="AU557" s="156" t="s">
        <v>79</v>
      </c>
      <c r="AV557" s="154" t="s">
        <v>79</v>
      </c>
      <c r="AW557" s="154" t="s">
        <v>31</v>
      </c>
      <c r="AX557" s="154" t="s">
        <v>77</v>
      </c>
      <c r="AY557" s="156" t="s">
        <v>133</v>
      </c>
    </row>
    <row r="558" spans="2:65" s="18" customFormat="1" ht="24.2" customHeight="1">
      <c r="B558" s="19"/>
      <c r="C558" s="170" t="s">
        <v>808</v>
      </c>
      <c r="D558" s="170" t="s">
        <v>308</v>
      </c>
      <c r="E558" s="171" t="s">
        <v>809</v>
      </c>
      <c r="F558" s="172" t="s">
        <v>810</v>
      </c>
      <c r="G558" s="173" t="s">
        <v>138</v>
      </c>
      <c r="H558" s="174">
        <v>2</v>
      </c>
      <c r="I558" s="175"/>
      <c r="J558" s="176">
        <f>ROUND(I558*H558,2)</f>
        <v>0</v>
      </c>
      <c r="K558" s="177"/>
      <c r="L558" s="178"/>
      <c r="M558" s="179" t="s">
        <v>19</v>
      </c>
      <c r="N558" s="180" t="s">
        <v>40</v>
      </c>
      <c r="P558" s="136">
        <f>O558*H558</f>
        <v>0</v>
      </c>
      <c r="Q558" s="136">
        <v>2.9999999999999997E-4</v>
      </c>
      <c r="R558" s="136">
        <f>Q558*H558</f>
        <v>5.9999999999999995E-4</v>
      </c>
      <c r="S558" s="136">
        <v>0</v>
      </c>
      <c r="T558" s="137">
        <f>S558*H558</f>
        <v>0</v>
      </c>
      <c r="AR558" s="138" t="s">
        <v>185</v>
      </c>
      <c r="AT558" s="138" t="s">
        <v>308</v>
      </c>
      <c r="AU558" s="138" t="s">
        <v>79</v>
      </c>
      <c r="AY558" s="3" t="s">
        <v>133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3" t="s">
        <v>77</v>
      </c>
      <c r="BK558" s="139">
        <f>ROUND(I558*H558,2)</f>
        <v>0</v>
      </c>
      <c r="BL558" s="3" t="s">
        <v>139</v>
      </c>
      <c r="BM558" s="138" t="s">
        <v>811</v>
      </c>
    </row>
    <row r="559" spans="2:65" s="18" customFormat="1">
      <c r="B559" s="19"/>
      <c r="D559" s="140" t="s">
        <v>141</v>
      </c>
      <c r="F559" s="141" t="s">
        <v>810</v>
      </c>
      <c r="I559" s="142"/>
      <c r="L559" s="19"/>
      <c r="M559" s="143"/>
      <c r="T559" s="43"/>
      <c r="AT559" s="3" t="s">
        <v>141</v>
      </c>
      <c r="AU559" s="3" t="s">
        <v>79</v>
      </c>
    </row>
    <row r="560" spans="2:65" s="154" customFormat="1">
      <c r="B560" s="155"/>
      <c r="D560" s="140" t="s">
        <v>182</v>
      </c>
      <c r="E560" s="156" t="s">
        <v>19</v>
      </c>
      <c r="F560" s="157" t="s">
        <v>79</v>
      </c>
      <c r="H560" s="158">
        <v>2</v>
      </c>
      <c r="I560" s="159"/>
      <c r="L560" s="155"/>
      <c r="M560" s="160"/>
      <c r="T560" s="161"/>
      <c r="AT560" s="156" t="s">
        <v>182</v>
      </c>
      <c r="AU560" s="156" t="s">
        <v>79</v>
      </c>
      <c r="AV560" s="154" t="s">
        <v>79</v>
      </c>
      <c r="AW560" s="154" t="s">
        <v>31</v>
      </c>
      <c r="AX560" s="154" t="s">
        <v>77</v>
      </c>
      <c r="AY560" s="156" t="s">
        <v>133</v>
      </c>
    </row>
    <row r="561" spans="2:65" s="18" customFormat="1" ht="16.5" customHeight="1">
      <c r="B561" s="19"/>
      <c r="C561" s="126" t="s">
        <v>812</v>
      </c>
      <c r="D561" s="126" t="s">
        <v>135</v>
      </c>
      <c r="E561" s="127" t="s">
        <v>813</v>
      </c>
      <c r="F561" s="128" t="s">
        <v>814</v>
      </c>
      <c r="G561" s="129" t="s">
        <v>138</v>
      </c>
      <c r="H561" s="130">
        <v>2</v>
      </c>
      <c r="I561" s="131"/>
      <c r="J561" s="132">
        <f>ROUND(I561*H561,2)</f>
        <v>0</v>
      </c>
      <c r="K561" s="133"/>
      <c r="L561" s="19"/>
      <c r="M561" s="134" t="s">
        <v>19</v>
      </c>
      <c r="N561" s="135" t="s">
        <v>40</v>
      </c>
      <c r="P561" s="136">
        <f>O561*H561</f>
        <v>0</v>
      </c>
      <c r="Q561" s="136">
        <v>0.05</v>
      </c>
      <c r="R561" s="136">
        <f>Q561*H561</f>
        <v>0.1</v>
      </c>
      <c r="S561" s="136">
        <v>0</v>
      </c>
      <c r="T561" s="137">
        <f>S561*H561</f>
        <v>0</v>
      </c>
      <c r="AR561" s="138" t="s">
        <v>139</v>
      </c>
      <c r="AT561" s="138" t="s">
        <v>135</v>
      </c>
      <c r="AU561" s="138" t="s">
        <v>79</v>
      </c>
      <c r="AY561" s="3" t="s">
        <v>133</v>
      </c>
      <c r="BE561" s="139">
        <f>IF(N561="základní",J561,0)</f>
        <v>0</v>
      </c>
      <c r="BF561" s="139">
        <f>IF(N561="snížená",J561,0)</f>
        <v>0</v>
      </c>
      <c r="BG561" s="139">
        <f>IF(N561="zákl. přenesená",J561,0)</f>
        <v>0</v>
      </c>
      <c r="BH561" s="139">
        <f>IF(N561="sníž. přenesená",J561,0)</f>
        <v>0</v>
      </c>
      <c r="BI561" s="139">
        <f>IF(N561="nulová",J561,0)</f>
        <v>0</v>
      </c>
      <c r="BJ561" s="3" t="s">
        <v>77</v>
      </c>
      <c r="BK561" s="139">
        <f>ROUND(I561*H561,2)</f>
        <v>0</v>
      </c>
      <c r="BL561" s="3" t="s">
        <v>139</v>
      </c>
      <c r="BM561" s="138" t="s">
        <v>815</v>
      </c>
    </row>
    <row r="562" spans="2:65" s="18" customFormat="1">
      <c r="B562" s="19"/>
      <c r="D562" s="140" t="s">
        <v>141</v>
      </c>
      <c r="F562" s="141" t="s">
        <v>814</v>
      </c>
      <c r="I562" s="142"/>
      <c r="L562" s="19"/>
      <c r="M562" s="143"/>
      <c r="T562" s="43"/>
      <c r="AT562" s="3" t="s">
        <v>141</v>
      </c>
      <c r="AU562" s="3" t="s">
        <v>79</v>
      </c>
    </row>
    <row r="563" spans="2:65" s="18" customFormat="1">
      <c r="B563" s="19"/>
      <c r="D563" s="144" t="s">
        <v>143</v>
      </c>
      <c r="F563" s="145" t="s">
        <v>816</v>
      </c>
      <c r="I563" s="142"/>
      <c r="L563" s="19"/>
      <c r="M563" s="143"/>
      <c r="T563" s="43"/>
      <c r="AT563" s="3" t="s">
        <v>143</v>
      </c>
      <c r="AU563" s="3" t="s">
        <v>79</v>
      </c>
    </row>
    <row r="564" spans="2:65" s="154" customFormat="1">
      <c r="B564" s="155"/>
      <c r="D564" s="140" t="s">
        <v>182</v>
      </c>
      <c r="E564" s="156" t="s">
        <v>19</v>
      </c>
      <c r="F564" s="157" t="s">
        <v>79</v>
      </c>
      <c r="H564" s="158">
        <v>2</v>
      </c>
      <c r="I564" s="159"/>
      <c r="L564" s="155"/>
      <c r="M564" s="160"/>
      <c r="T564" s="161"/>
      <c r="AT564" s="156" t="s">
        <v>182</v>
      </c>
      <c r="AU564" s="156" t="s">
        <v>79</v>
      </c>
      <c r="AV564" s="154" t="s">
        <v>79</v>
      </c>
      <c r="AW564" s="154" t="s">
        <v>31</v>
      </c>
      <c r="AX564" s="154" t="s">
        <v>77</v>
      </c>
      <c r="AY564" s="156" t="s">
        <v>133</v>
      </c>
    </row>
    <row r="565" spans="2:65" s="18" customFormat="1" ht="16.5" customHeight="1">
      <c r="B565" s="19"/>
      <c r="C565" s="170" t="s">
        <v>817</v>
      </c>
      <c r="D565" s="170" t="s">
        <v>308</v>
      </c>
      <c r="E565" s="171" t="s">
        <v>818</v>
      </c>
      <c r="F565" s="172" t="s">
        <v>819</v>
      </c>
      <c r="G565" s="173" t="s">
        <v>138</v>
      </c>
      <c r="H565" s="174">
        <v>1</v>
      </c>
      <c r="I565" s="175"/>
      <c r="J565" s="176">
        <f>ROUND(I565*H565,2)</f>
        <v>0</v>
      </c>
      <c r="K565" s="177"/>
      <c r="L565" s="178"/>
      <c r="M565" s="179" t="s">
        <v>19</v>
      </c>
      <c r="N565" s="180" t="s">
        <v>40</v>
      </c>
      <c r="P565" s="136">
        <f>O565*H565</f>
        <v>0</v>
      </c>
      <c r="Q565" s="136">
        <v>2.9499999999999998E-2</v>
      </c>
      <c r="R565" s="136">
        <f>Q565*H565</f>
        <v>2.9499999999999998E-2</v>
      </c>
      <c r="S565" s="136">
        <v>0</v>
      </c>
      <c r="T565" s="137">
        <f>S565*H565</f>
        <v>0</v>
      </c>
      <c r="AR565" s="138" t="s">
        <v>185</v>
      </c>
      <c r="AT565" s="138" t="s">
        <v>308</v>
      </c>
      <c r="AU565" s="138" t="s">
        <v>79</v>
      </c>
      <c r="AY565" s="3" t="s">
        <v>133</v>
      </c>
      <c r="BE565" s="139">
        <f>IF(N565="základní",J565,0)</f>
        <v>0</v>
      </c>
      <c r="BF565" s="139">
        <f>IF(N565="snížená",J565,0)</f>
        <v>0</v>
      </c>
      <c r="BG565" s="139">
        <f>IF(N565="zákl. přenesená",J565,0)</f>
        <v>0</v>
      </c>
      <c r="BH565" s="139">
        <f>IF(N565="sníž. přenesená",J565,0)</f>
        <v>0</v>
      </c>
      <c r="BI565" s="139">
        <f>IF(N565="nulová",J565,0)</f>
        <v>0</v>
      </c>
      <c r="BJ565" s="3" t="s">
        <v>77</v>
      </c>
      <c r="BK565" s="139">
        <f>ROUND(I565*H565,2)</f>
        <v>0</v>
      </c>
      <c r="BL565" s="3" t="s">
        <v>139</v>
      </c>
      <c r="BM565" s="138" t="s">
        <v>820</v>
      </c>
    </row>
    <row r="566" spans="2:65" s="18" customFormat="1">
      <c r="B566" s="19"/>
      <c r="D566" s="140" t="s">
        <v>141</v>
      </c>
      <c r="F566" s="141" t="s">
        <v>819</v>
      </c>
      <c r="I566" s="142"/>
      <c r="L566" s="19"/>
      <c r="M566" s="143"/>
      <c r="T566" s="43"/>
      <c r="AT566" s="3" t="s">
        <v>141</v>
      </c>
      <c r="AU566" s="3" t="s">
        <v>79</v>
      </c>
    </row>
    <row r="567" spans="2:65" s="154" customFormat="1">
      <c r="B567" s="155"/>
      <c r="D567" s="140" t="s">
        <v>182</v>
      </c>
      <c r="E567" s="156" t="s">
        <v>19</v>
      </c>
      <c r="F567" s="157" t="s">
        <v>77</v>
      </c>
      <c r="H567" s="158">
        <v>1</v>
      </c>
      <c r="I567" s="159"/>
      <c r="L567" s="155"/>
      <c r="M567" s="160"/>
      <c r="T567" s="161"/>
      <c r="AT567" s="156" t="s">
        <v>182</v>
      </c>
      <c r="AU567" s="156" t="s">
        <v>79</v>
      </c>
      <c r="AV567" s="154" t="s">
        <v>79</v>
      </c>
      <c r="AW567" s="154" t="s">
        <v>31</v>
      </c>
      <c r="AX567" s="154" t="s">
        <v>77</v>
      </c>
      <c r="AY567" s="156" t="s">
        <v>133</v>
      </c>
    </row>
    <row r="568" spans="2:65" s="18" customFormat="1" ht="16.5" customHeight="1">
      <c r="B568" s="19"/>
      <c r="C568" s="170" t="s">
        <v>821</v>
      </c>
      <c r="D568" s="170" t="s">
        <v>308</v>
      </c>
      <c r="E568" s="171" t="s">
        <v>822</v>
      </c>
      <c r="F568" s="172" t="s">
        <v>823</v>
      </c>
      <c r="G568" s="173" t="s">
        <v>138</v>
      </c>
      <c r="H568" s="174">
        <v>1</v>
      </c>
      <c r="I568" s="175"/>
      <c r="J568" s="176">
        <f>ROUND(I568*H568,2)</f>
        <v>0</v>
      </c>
      <c r="K568" s="177"/>
      <c r="L568" s="178"/>
      <c r="M568" s="179" t="s">
        <v>19</v>
      </c>
      <c r="N568" s="180" t="s">
        <v>40</v>
      </c>
      <c r="P568" s="136">
        <f>O568*H568</f>
        <v>0</v>
      </c>
      <c r="Q568" s="136">
        <v>4.1500000000000002E-2</v>
      </c>
      <c r="R568" s="136">
        <f>Q568*H568</f>
        <v>4.1500000000000002E-2</v>
      </c>
      <c r="S568" s="136">
        <v>0</v>
      </c>
      <c r="T568" s="137">
        <f>S568*H568</f>
        <v>0</v>
      </c>
      <c r="AR568" s="138" t="s">
        <v>185</v>
      </c>
      <c r="AT568" s="138" t="s">
        <v>308</v>
      </c>
      <c r="AU568" s="138" t="s">
        <v>79</v>
      </c>
      <c r="AY568" s="3" t="s">
        <v>133</v>
      </c>
      <c r="BE568" s="139">
        <f>IF(N568="základní",J568,0)</f>
        <v>0</v>
      </c>
      <c r="BF568" s="139">
        <f>IF(N568="snížená",J568,0)</f>
        <v>0</v>
      </c>
      <c r="BG568" s="139">
        <f>IF(N568="zákl. přenesená",J568,0)</f>
        <v>0</v>
      </c>
      <c r="BH568" s="139">
        <f>IF(N568="sníž. přenesená",J568,0)</f>
        <v>0</v>
      </c>
      <c r="BI568" s="139">
        <f>IF(N568="nulová",J568,0)</f>
        <v>0</v>
      </c>
      <c r="BJ568" s="3" t="s">
        <v>77</v>
      </c>
      <c r="BK568" s="139">
        <f>ROUND(I568*H568,2)</f>
        <v>0</v>
      </c>
      <c r="BL568" s="3" t="s">
        <v>139</v>
      </c>
      <c r="BM568" s="138" t="s">
        <v>824</v>
      </c>
    </row>
    <row r="569" spans="2:65" s="18" customFormat="1">
      <c r="B569" s="19"/>
      <c r="D569" s="140" t="s">
        <v>141</v>
      </c>
      <c r="F569" s="141" t="s">
        <v>823</v>
      </c>
      <c r="I569" s="142"/>
      <c r="L569" s="19"/>
      <c r="M569" s="143"/>
      <c r="T569" s="43"/>
      <c r="AT569" s="3" t="s">
        <v>141</v>
      </c>
      <c r="AU569" s="3" t="s">
        <v>79</v>
      </c>
    </row>
    <row r="570" spans="2:65" s="154" customFormat="1">
      <c r="B570" s="155"/>
      <c r="D570" s="140" t="s">
        <v>182</v>
      </c>
      <c r="E570" s="156" t="s">
        <v>19</v>
      </c>
      <c r="F570" s="157" t="s">
        <v>77</v>
      </c>
      <c r="H570" s="158">
        <v>1</v>
      </c>
      <c r="I570" s="159"/>
      <c r="L570" s="155"/>
      <c r="M570" s="160"/>
      <c r="T570" s="161"/>
      <c r="AT570" s="156" t="s">
        <v>182</v>
      </c>
      <c r="AU570" s="156" t="s">
        <v>79</v>
      </c>
      <c r="AV570" s="154" t="s">
        <v>79</v>
      </c>
      <c r="AW570" s="154" t="s">
        <v>31</v>
      </c>
      <c r="AX570" s="154" t="s">
        <v>77</v>
      </c>
      <c r="AY570" s="156" t="s">
        <v>133</v>
      </c>
    </row>
    <row r="571" spans="2:65" s="18" customFormat="1" ht="24.2" customHeight="1">
      <c r="B571" s="19"/>
      <c r="C571" s="170" t="s">
        <v>825</v>
      </c>
      <c r="D571" s="170" t="s">
        <v>308</v>
      </c>
      <c r="E571" s="171" t="s">
        <v>826</v>
      </c>
      <c r="F571" s="172" t="s">
        <v>827</v>
      </c>
      <c r="G571" s="173" t="s">
        <v>138</v>
      </c>
      <c r="H571" s="174">
        <v>2</v>
      </c>
      <c r="I571" s="175"/>
      <c r="J571" s="176">
        <f>ROUND(I571*H571,2)</f>
        <v>0</v>
      </c>
      <c r="K571" s="177"/>
      <c r="L571" s="178"/>
      <c r="M571" s="179" t="s">
        <v>19</v>
      </c>
      <c r="N571" s="180" t="s">
        <v>40</v>
      </c>
      <c r="P571" s="136">
        <f>O571*H571</f>
        <v>0</v>
      </c>
      <c r="Q571" s="136">
        <v>1.9E-3</v>
      </c>
      <c r="R571" s="136">
        <f>Q571*H571</f>
        <v>3.8E-3</v>
      </c>
      <c r="S571" s="136">
        <v>0</v>
      </c>
      <c r="T571" s="137">
        <f>S571*H571</f>
        <v>0</v>
      </c>
      <c r="AR571" s="138" t="s">
        <v>185</v>
      </c>
      <c r="AT571" s="138" t="s">
        <v>308</v>
      </c>
      <c r="AU571" s="138" t="s">
        <v>79</v>
      </c>
      <c r="AY571" s="3" t="s">
        <v>133</v>
      </c>
      <c r="BE571" s="139">
        <f>IF(N571="základní",J571,0)</f>
        <v>0</v>
      </c>
      <c r="BF571" s="139">
        <f>IF(N571="snížená",J571,0)</f>
        <v>0</v>
      </c>
      <c r="BG571" s="139">
        <f>IF(N571="zákl. přenesená",J571,0)</f>
        <v>0</v>
      </c>
      <c r="BH571" s="139">
        <f>IF(N571="sníž. přenesená",J571,0)</f>
        <v>0</v>
      </c>
      <c r="BI571" s="139">
        <f>IF(N571="nulová",J571,0)</f>
        <v>0</v>
      </c>
      <c r="BJ571" s="3" t="s">
        <v>77</v>
      </c>
      <c r="BK571" s="139">
        <f>ROUND(I571*H571,2)</f>
        <v>0</v>
      </c>
      <c r="BL571" s="3" t="s">
        <v>139</v>
      </c>
      <c r="BM571" s="138" t="s">
        <v>828</v>
      </c>
    </row>
    <row r="572" spans="2:65" s="18" customFormat="1">
      <c r="B572" s="19"/>
      <c r="D572" s="140" t="s">
        <v>141</v>
      </c>
      <c r="F572" s="141" t="s">
        <v>827</v>
      </c>
      <c r="I572" s="142"/>
      <c r="L572" s="19"/>
      <c r="M572" s="143"/>
      <c r="T572" s="43"/>
      <c r="AT572" s="3" t="s">
        <v>141</v>
      </c>
      <c r="AU572" s="3" t="s">
        <v>79</v>
      </c>
    </row>
    <row r="573" spans="2:65" s="154" customFormat="1">
      <c r="B573" s="155"/>
      <c r="D573" s="140" t="s">
        <v>182</v>
      </c>
      <c r="E573" s="156" t="s">
        <v>19</v>
      </c>
      <c r="F573" s="157" t="s">
        <v>79</v>
      </c>
      <c r="H573" s="158">
        <v>2</v>
      </c>
      <c r="I573" s="159"/>
      <c r="L573" s="155"/>
      <c r="M573" s="160"/>
      <c r="T573" s="161"/>
      <c r="AT573" s="156" t="s">
        <v>182</v>
      </c>
      <c r="AU573" s="156" t="s">
        <v>79</v>
      </c>
      <c r="AV573" s="154" t="s">
        <v>79</v>
      </c>
      <c r="AW573" s="154" t="s">
        <v>31</v>
      </c>
      <c r="AX573" s="154" t="s">
        <v>77</v>
      </c>
      <c r="AY573" s="156" t="s">
        <v>133</v>
      </c>
    </row>
    <row r="574" spans="2:65" s="18" customFormat="1" ht="24.2" customHeight="1">
      <c r="B574" s="19"/>
      <c r="C574" s="126" t="s">
        <v>829</v>
      </c>
      <c r="D574" s="126" t="s">
        <v>135</v>
      </c>
      <c r="E574" s="127" t="s">
        <v>830</v>
      </c>
      <c r="F574" s="128" t="s">
        <v>831</v>
      </c>
      <c r="G574" s="129" t="s">
        <v>262</v>
      </c>
      <c r="H574" s="130">
        <v>4</v>
      </c>
      <c r="I574" s="131"/>
      <c r="J574" s="132">
        <f>ROUND(I574*H574,2)</f>
        <v>0</v>
      </c>
      <c r="K574" s="133"/>
      <c r="L574" s="19"/>
      <c r="M574" s="134" t="s">
        <v>19</v>
      </c>
      <c r="N574" s="135" t="s">
        <v>40</v>
      </c>
      <c r="P574" s="136">
        <f>O574*H574</f>
        <v>0</v>
      </c>
      <c r="Q574" s="136">
        <v>0</v>
      </c>
      <c r="R574" s="136">
        <f>Q574*H574</f>
        <v>0</v>
      </c>
      <c r="S574" s="136">
        <v>0</v>
      </c>
      <c r="T574" s="137">
        <f>S574*H574</f>
        <v>0</v>
      </c>
      <c r="AR574" s="138" t="s">
        <v>139</v>
      </c>
      <c r="AT574" s="138" t="s">
        <v>135</v>
      </c>
      <c r="AU574" s="138" t="s">
        <v>79</v>
      </c>
      <c r="AY574" s="3" t="s">
        <v>133</v>
      </c>
      <c r="BE574" s="139">
        <f>IF(N574="základní",J574,0)</f>
        <v>0</v>
      </c>
      <c r="BF574" s="139">
        <f>IF(N574="snížená",J574,0)</f>
        <v>0</v>
      </c>
      <c r="BG574" s="139">
        <f>IF(N574="zákl. přenesená",J574,0)</f>
        <v>0</v>
      </c>
      <c r="BH574" s="139">
        <f>IF(N574="sníž. přenesená",J574,0)</f>
        <v>0</v>
      </c>
      <c r="BI574" s="139">
        <f>IF(N574="nulová",J574,0)</f>
        <v>0</v>
      </c>
      <c r="BJ574" s="3" t="s">
        <v>77</v>
      </c>
      <c r="BK574" s="139">
        <f>ROUND(I574*H574,2)</f>
        <v>0</v>
      </c>
      <c r="BL574" s="3" t="s">
        <v>139</v>
      </c>
      <c r="BM574" s="138" t="s">
        <v>832</v>
      </c>
    </row>
    <row r="575" spans="2:65" s="18" customFormat="1" ht="19.5">
      <c r="B575" s="19"/>
      <c r="D575" s="140" t="s">
        <v>141</v>
      </c>
      <c r="F575" s="141" t="s">
        <v>833</v>
      </c>
      <c r="I575" s="142"/>
      <c r="L575" s="19"/>
      <c r="M575" s="143"/>
      <c r="T575" s="43"/>
      <c r="AT575" s="3" t="s">
        <v>141</v>
      </c>
      <c r="AU575" s="3" t="s">
        <v>79</v>
      </c>
    </row>
    <row r="576" spans="2:65" s="18" customFormat="1">
      <c r="B576" s="19"/>
      <c r="D576" s="144" t="s">
        <v>143</v>
      </c>
      <c r="F576" s="145" t="s">
        <v>834</v>
      </c>
      <c r="I576" s="142"/>
      <c r="L576" s="19"/>
      <c r="M576" s="143"/>
      <c r="T576" s="43"/>
      <c r="AT576" s="3" t="s">
        <v>143</v>
      </c>
      <c r="AU576" s="3" t="s">
        <v>79</v>
      </c>
    </row>
    <row r="577" spans="2:65" s="147" customFormat="1">
      <c r="B577" s="148"/>
      <c r="D577" s="140" t="s">
        <v>182</v>
      </c>
      <c r="E577" s="149" t="s">
        <v>19</v>
      </c>
      <c r="F577" s="150" t="s">
        <v>835</v>
      </c>
      <c r="H577" s="149" t="s">
        <v>19</v>
      </c>
      <c r="I577" s="151"/>
      <c r="L577" s="148"/>
      <c r="M577" s="152"/>
      <c r="T577" s="153"/>
      <c r="AT577" s="149" t="s">
        <v>182</v>
      </c>
      <c r="AU577" s="149" t="s">
        <v>79</v>
      </c>
      <c r="AV577" s="147" t="s">
        <v>77</v>
      </c>
      <c r="AW577" s="147" t="s">
        <v>31</v>
      </c>
      <c r="AX577" s="147" t="s">
        <v>69</v>
      </c>
      <c r="AY577" s="149" t="s">
        <v>133</v>
      </c>
    </row>
    <row r="578" spans="2:65" s="154" customFormat="1">
      <c r="B578" s="155"/>
      <c r="D578" s="140" t="s">
        <v>182</v>
      </c>
      <c r="E578" s="156" t="s">
        <v>19</v>
      </c>
      <c r="F578" s="157" t="s">
        <v>139</v>
      </c>
      <c r="H578" s="158">
        <v>4</v>
      </c>
      <c r="I578" s="159"/>
      <c r="L578" s="155"/>
      <c r="M578" s="160"/>
      <c r="T578" s="161"/>
      <c r="AT578" s="156" t="s">
        <v>182</v>
      </c>
      <c r="AU578" s="156" t="s">
        <v>79</v>
      </c>
      <c r="AV578" s="154" t="s">
        <v>79</v>
      </c>
      <c r="AW578" s="154" t="s">
        <v>31</v>
      </c>
      <c r="AX578" s="154" t="s">
        <v>77</v>
      </c>
      <c r="AY578" s="156" t="s">
        <v>133</v>
      </c>
    </row>
    <row r="579" spans="2:65" s="18" customFormat="1" ht="24.2" customHeight="1">
      <c r="B579" s="19"/>
      <c r="C579" s="126" t="s">
        <v>836</v>
      </c>
      <c r="D579" s="126" t="s">
        <v>135</v>
      </c>
      <c r="E579" s="127" t="s">
        <v>837</v>
      </c>
      <c r="F579" s="128" t="s">
        <v>838</v>
      </c>
      <c r="G579" s="129" t="s">
        <v>138</v>
      </c>
      <c r="H579" s="130">
        <v>8</v>
      </c>
      <c r="I579" s="131"/>
      <c r="J579" s="132">
        <f>ROUND(I579*H579,2)</f>
        <v>0</v>
      </c>
      <c r="K579" s="133"/>
      <c r="L579" s="19"/>
      <c r="M579" s="134" t="s">
        <v>19</v>
      </c>
      <c r="N579" s="135" t="s">
        <v>40</v>
      </c>
      <c r="P579" s="136">
        <f>O579*H579</f>
        <v>0</v>
      </c>
      <c r="Q579" s="136">
        <v>1.6000000000000001E-4</v>
      </c>
      <c r="R579" s="136">
        <f>Q579*H579</f>
        <v>1.2800000000000001E-3</v>
      </c>
      <c r="S579" s="136">
        <v>0</v>
      </c>
      <c r="T579" s="137">
        <f>S579*H579</f>
        <v>0</v>
      </c>
      <c r="AR579" s="138" t="s">
        <v>139</v>
      </c>
      <c r="AT579" s="138" t="s">
        <v>135</v>
      </c>
      <c r="AU579" s="138" t="s">
        <v>79</v>
      </c>
      <c r="AY579" s="3" t="s">
        <v>133</v>
      </c>
      <c r="BE579" s="139">
        <f>IF(N579="základní",J579,0)</f>
        <v>0</v>
      </c>
      <c r="BF579" s="139">
        <f>IF(N579="snížená",J579,0)</f>
        <v>0</v>
      </c>
      <c r="BG579" s="139">
        <f>IF(N579="zákl. přenesená",J579,0)</f>
        <v>0</v>
      </c>
      <c r="BH579" s="139">
        <f>IF(N579="sníž. přenesená",J579,0)</f>
        <v>0</v>
      </c>
      <c r="BI579" s="139">
        <f>IF(N579="nulová",J579,0)</f>
        <v>0</v>
      </c>
      <c r="BJ579" s="3" t="s">
        <v>77</v>
      </c>
      <c r="BK579" s="139">
        <f>ROUND(I579*H579,2)</f>
        <v>0</v>
      </c>
      <c r="BL579" s="3" t="s">
        <v>139</v>
      </c>
      <c r="BM579" s="138" t="s">
        <v>839</v>
      </c>
    </row>
    <row r="580" spans="2:65" s="18" customFormat="1" ht="19.5">
      <c r="B580" s="19"/>
      <c r="D580" s="140" t="s">
        <v>141</v>
      </c>
      <c r="F580" s="141" t="s">
        <v>840</v>
      </c>
      <c r="I580" s="142"/>
      <c r="L580" s="19"/>
      <c r="M580" s="143"/>
      <c r="T580" s="43"/>
      <c r="AT580" s="3" t="s">
        <v>141</v>
      </c>
      <c r="AU580" s="3" t="s">
        <v>79</v>
      </c>
    </row>
    <row r="581" spans="2:65" s="18" customFormat="1">
      <c r="B581" s="19"/>
      <c r="D581" s="144" t="s">
        <v>143</v>
      </c>
      <c r="F581" s="145" t="s">
        <v>841</v>
      </c>
      <c r="I581" s="142"/>
      <c r="L581" s="19"/>
      <c r="M581" s="143"/>
      <c r="T581" s="43"/>
      <c r="AT581" s="3" t="s">
        <v>143</v>
      </c>
      <c r="AU581" s="3" t="s">
        <v>79</v>
      </c>
    </row>
    <row r="582" spans="2:65" s="154" customFormat="1">
      <c r="B582" s="155"/>
      <c r="D582" s="140" t="s">
        <v>182</v>
      </c>
      <c r="E582" s="156" t="s">
        <v>19</v>
      </c>
      <c r="F582" s="157" t="s">
        <v>185</v>
      </c>
      <c r="H582" s="158">
        <v>8</v>
      </c>
      <c r="I582" s="159"/>
      <c r="L582" s="155"/>
      <c r="M582" s="160"/>
      <c r="T582" s="161"/>
      <c r="AT582" s="156" t="s">
        <v>182</v>
      </c>
      <c r="AU582" s="156" t="s">
        <v>79</v>
      </c>
      <c r="AV582" s="154" t="s">
        <v>79</v>
      </c>
      <c r="AW582" s="154" t="s">
        <v>31</v>
      </c>
      <c r="AX582" s="154" t="s">
        <v>77</v>
      </c>
      <c r="AY582" s="156" t="s">
        <v>133</v>
      </c>
    </row>
    <row r="583" spans="2:65" s="18" customFormat="1" ht="16.5" customHeight="1">
      <c r="B583" s="19"/>
      <c r="C583" s="126" t="s">
        <v>842</v>
      </c>
      <c r="D583" s="126" t="s">
        <v>135</v>
      </c>
      <c r="E583" s="127" t="s">
        <v>843</v>
      </c>
      <c r="F583" s="128" t="s">
        <v>844</v>
      </c>
      <c r="G583" s="129" t="s">
        <v>138</v>
      </c>
      <c r="H583" s="130">
        <v>8</v>
      </c>
      <c r="I583" s="131"/>
      <c r="J583" s="132">
        <f>ROUND(I583*H583,2)</f>
        <v>0</v>
      </c>
      <c r="K583" s="133"/>
      <c r="L583" s="19"/>
      <c r="M583" s="134" t="s">
        <v>19</v>
      </c>
      <c r="N583" s="135" t="s">
        <v>40</v>
      </c>
      <c r="P583" s="136">
        <f>O583*H583</f>
        <v>0</v>
      </c>
      <c r="Q583" s="136">
        <v>1.6000000000000001E-4</v>
      </c>
      <c r="R583" s="136">
        <f>Q583*H583</f>
        <v>1.2800000000000001E-3</v>
      </c>
      <c r="S583" s="136">
        <v>0</v>
      </c>
      <c r="T583" s="137">
        <f>S583*H583</f>
        <v>0</v>
      </c>
      <c r="AR583" s="138" t="s">
        <v>139</v>
      </c>
      <c r="AT583" s="138" t="s">
        <v>135</v>
      </c>
      <c r="AU583" s="138" t="s">
        <v>79</v>
      </c>
      <c r="AY583" s="3" t="s">
        <v>133</v>
      </c>
      <c r="BE583" s="139">
        <f>IF(N583="základní",J583,0)</f>
        <v>0</v>
      </c>
      <c r="BF583" s="139">
        <f>IF(N583="snížená",J583,0)</f>
        <v>0</v>
      </c>
      <c r="BG583" s="139">
        <f>IF(N583="zákl. přenesená",J583,0)</f>
        <v>0</v>
      </c>
      <c r="BH583" s="139">
        <f>IF(N583="sníž. přenesená",J583,0)</f>
        <v>0</v>
      </c>
      <c r="BI583" s="139">
        <f>IF(N583="nulová",J583,0)</f>
        <v>0</v>
      </c>
      <c r="BJ583" s="3" t="s">
        <v>77</v>
      </c>
      <c r="BK583" s="139">
        <f>ROUND(I583*H583,2)</f>
        <v>0</v>
      </c>
      <c r="BL583" s="3" t="s">
        <v>139</v>
      </c>
      <c r="BM583" s="138" t="s">
        <v>845</v>
      </c>
    </row>
    <row r="584" spans="2:65" s="18" customFormat="1" ht="19.5">
      <c r="B584" s="19"/>
      <c r="D584" s="140" t="s">
        <v>141</v>
      </c>
      <c r="F584" s="141" t="s">
        <v>840</v>
      </c>
      <c r="I584" s="142"/>
      <c r="L584" s="19"/>
      <c r="M584" s="143"/>
      <c r="T584" s="43"/>
      <c r="AT584" s="3" t="s">
        <v>141</v>
      </c>
      <c r="AU584" s="3" t="s">
        <v>79</v>
      </c>
    </row>
    <row r="585" spans="2:65" s="154" customFormat="1">
      <c r="B585" s="155"/>
      <c r="D585" s="140" t="s">
        <v>182</v>
      </c>
      <c r="E585" s="156" t="s">
        <v>19</v>
      </c>
      <c r="F585" s="157" t="s">
        <v>185</v>
      </c>
      <c r="H585" s="158">
        <v>8</v>
      </c>
      <c r="I585" s="159"/>
      <c r="L585" s="155"/>
      <c r="M585" s="160"/>
      <c r="T585" s="161"/>
      <c r="AT585" s="156" t="s">
        <v>182</v>
      </c>
      <c r="AU585" s="156" t="s">
        <v>79</v>
      </c>
      <c r="AV585" s="154" t="s">
        <v>79</v>
      </c>
      <c r="AW585" s="154" t="s">
        <v>31</v>
      </c>
      <c r="AX585" s="154" t="s">
        <v>77</v>
      </c>
      <c r="AY585" s="156" t="s">
        <v>133</v>
      </c>
    </row>
    <row r="586" spans="2:65" s="18" customFormat="1" ht="21.75" customHeight="1">
      <c r="B586" s="19"/>
      <c r="C586" s="126" t="s">
        <v>846</v>
      </c>
      <c r="D586" s="126" t="s">
        <v>135</v>
      </c>
      <c r="E586" s="127" t="s">
        <v>847</v>
      </c>
      <c r="F586" s="128" t="s">
        <v>848</v>
      </c>
      <c r="G586" s="129" t="s">
        <v>200</v>
      </c>
      <c r="H586" s="130">
        <v>417.18</v>
      </c>
      <c r="I586" s="131"/>
      <c r="J586" s="132">
        <f>ROUND(I586*H586,2)</f>
        <v>0</v>
      </c>
      <c r="K586" s="133"/>
      <c r="L586" s="19"/>
      <c r="M586" s="134" t="s">
        <v>19</v>
      </c>
      <c r="N586" s="135" t="s">
        <v>40</v>
      </c>
      <c r="P586" s="136">
        <f>O586*H586</f>
        <v>0</v>
      </c>
      <c r="Q586" s="136">
        <v>2.0000000000000001E-4</v>
      </c>
      <c r="R586" s="136">
        <f>Q586*H586</f>
        <v>8.343600000000001E-2</v>
      </c>
      <c r="S586" s="136">
        <v>0</v>
      </c>
      <c r="T586" s="137">
        <f>S586*H586</f>
        <v>0</v>
      </c>
      <c r="AR586" s="138" t="s">
        <v>139</v>
      </c>
      <c r="AT586" s="138" t="s">
        <v>135</v>
      </c>
      <c r="AU586" s="138" t="s">
        <v>79</v>
      </c>
      <c r="AY586" s="3" t="s">
        <v>133</v>
      </c>
      <c r="BE586" s="139">
        <f>IF(N586="základní",J586,0)</f>
        <v>0</v>
      </c>
      <c r="BF586" s="139">
        <f>IF(N586="snížená",J586,0)</f>
        <v>0</v>
      </c>
      <c r="BG586" s="139">
        <f>IF(N586="zákl. přenesená",J586,0)</f>
        <v>0</v>
      </c>
      <c r="BH586" s="139">
        <f>IF(N586="sníž. přenesená",J586,0)</f>
        <v>0</v>
      </c>
      <c r="BI586" s="139">
        <f>IF(N586="nulová",J586,0)</f>
        <v>0</v>
      </c>
      <c r="BJ586" s="3" t="s">
        <v>77</v>
      </c>
      <c r="BK586" s="139">
        <f>ROUND(I586*H586,2)</f>
        <v>0</v>
      </c>
      <c r="BL586" s="3" t="s">
        <v>139</v>
      </c>
      <c r="BM586" s="138" t="s">
        <v>849</v>
      </c>
    </row>
    <row r="587" spans="2:65" s="18" customFormat="1">
      <c r="B587" s="19"/>
      <c r="D587" s="140" t="s">
        <v>141</v>
      </c>
      <c r="F587" s="141" t="s">
        <v>850</v>
      </c>
      <c r="I587" s="142"/>
      <c r="L587" s="19"/>
      <c r="M587" s="143"/>
      <c r="T587" s="43"/>
      <c r="AT587" s="3" t="s">
        <v>141</v>
      </c>
      <c r="AU587" s="3" t="s">
        <v>79</v>
      </c>
    </row>
    <row r="588" spans="2:65" s="18" customFormat="1">
      <c r="B588" s="19"/>
      <c r="D588" s="144" t="s">
        <v>143</v>
      </c>
      <c r="F588" s="145" t="s">
        <v>851</v>
      </c>
      <c r="I588" s="142"/>
      <c r="L588" s="19"/>
      <c r="M588" s="143"/>
      <c r="T588" s="43"/>
      <c r="AT588" s="3" t="s">
        <v>143</v>
      </c>
      <c r="AU588" s="3" t="s">
        <v>79</v>
      </c>
    </row>
    <row r="589" spans="2:65" s="154" customFormat="1">
      <c r="B589" s="155"/>
      <c r="D589" s="140" t="s">
        <v>182</v>
      </c>
      <c r="E589" s="156" t="s">
        <v>19</v>
      </c>
      <c r="F589" s="157" t="s">
        <v>852</v>
      </c>
      <c r="H589" s="158">
        <v>417.18</v>
      </c>
      <c r="I589" s="159"/>
      <c r="L589" s="155"/>
      <c r="M589" s="160"/>
      <c r="T589" s="161"/>
      <c r="AT589" s="156" t="s">
        <v>182</v>
      </c>
      <c r="AU589" s="156" t="s">
        <v>79</v>
      </c>
      <c r="AV589" s="154" t="s">
        <v>79</v>
      </c>
      <c r="AW589" s="154" t="s">
        <v>31</v>
      </c>
      <c r="AX589" s="154" t="s">
        <v>77</v>
      </c>
      <c r="AY589" s="156" t="s">
        <v>133</v>
      </c>
    </row>
    <row r="590" spans="2:65" s="18" customFormat="1" ht="21.75" customHeight="1">
      <c r="B590" s="19"/>
      <c r="C590" s="126" t="s">
        <v>853</v>
      </c>
      <c r="D590" s="126" t="s">
        <v>135</v>
      </c>
      <c r="E590" s="127" t="s">
        <v>854</v>
      </c>
      <c r="F590" s="128" t="s">
        <v>855</v>
      </c>
      <c r="G590" s="129" t="s">
        <v>200</v>
      </c>
      <c r="H590" s="130">
        <v>778</v>
      </c>
      <c r="I590" s="131"/>
      <c r="J590" s="132">
        <f>ROUND(I590*H590,2)</f>
        <v>0</v>
      </c>
      <c r="K590" s="133"/>
      <c r="L590" s="19"/>
      <c r="M590" s="134" t="s">
        <v>19</v>
      </c>
      <c r="N590" s="135" t="s">
        <v>40</v>
      </c>
      <c r="P590" s="136">
        <f>O590*H590</f>
        <v>0</v>
      </c>
      <c r="Q590" s="136">
        <v>6.9999999999999994E-5</v>
      </c>
      <c r="R590" s="136">
        <f>Q590*H590</f>
        <v>5.4459999999999995E-2</v>
      </c>
      <c r="S590" s="136">
        <v>0</v>
      </c>
      <c r="T590" s="137">
        <f>S590*H590</f>
        <v>0</v>
      </c>
      <c r="AR590" s="138" t="s">
        <v>139</v>
      </c>
      <c r="AT590" s="138" t="s">
        <v>135</v>
      </c>
      <c r="AU590" s="138" t="s">
        <v>79</v>
      </c>
      <c r="AY590" s="3" t="s">
        <v>133</v>
      </c>
      <c r="BE590" s="139">
        <f>IF(N590="základní",J590,0)</f>
        <v>0</v>
      </c>
      <c r="BF590" s="139">
        <f>IF(N590="snížená",J590,0)</f>
        <v>0</v>
      </c>
      <c r="BG590" s="139">
        <f>IF(N590="zákl. přenesená",J590,0)</f>
        <v>0</v>
      </c>
      <c r="BH590" s="139">
        <f>IF(N590="sníž. přenesená",J590,0)</f>
        <v>0</v>
      </c>
      <c r="BI590" s="139">
        <f>IF(N590="nulová",J590,0)</f>
        <v>0</v>
      </c>
      <c r="BJ590" s="3" t="s">
        <v>77</v>
      </c>
      <c r="BK590" s="139">
        <f>ROUND(I590*H590,2)</f>
        <v>0</v>
      </c>
      <c r="BL590" s="3" t="s">
        <v>139</v>
      </c>
      <c r="BM590" s="138" t="s">
        <v>856</v>
      </c>
    </row>
    <row r="591" spans="2:65" s="18" customFormat="1">
      <c r="B591" s="19"/>
      <c r="D591" s="140" t="s">
        <v>141</v>
      </c>
      <c r="F591" s="141" t="s">
        <v>857</v>
      </c>
      <c r="I591" s="142"/>
      <c r="L591" s="19"/>
      <c r="M591" s="143"/>
      <c r="T591" s="43"/>
      <c r="AT591" s="3" t="s">
        <v>141</v>
      </c>
      <c r="AU591" s="3" t="s">
        <v>79</v>
      </c>
    </row>
    <row r="592" spans="2:65" s="18" customFormat="1">
      <c r="B592" s="19"/>
      <c r="D592" s="144" t="s">
        <v>143</v>
      </c>
      <c r="F592" s="145" t="s">
        <v>858</v>
      </c>
      <c r="I592" s="142"/>
      <c r="L592" s="19"/>
      <c r="M592" s="143"/>
      <c r="T592" s="43"/>
      <c r="AT592" s="3" t="s">
        <v>143</v>
      </c>
      <c r="AU592" s="3" t="s">
        <v>79</v>
      </c>
    </row>
    <row r="593" spans="2:65" s="147" customFormat="1">
      <c r="B593" s="148"/>
      <c r="D593" s="140" t="s">
        <v>182</v>
      </c>
      <c r="E593" s="149" t="s">
        <v>19</v>
      </c>
      <c r="F593" s="150" t="s">
        <v>859</v>
      </c>
      <c r="H593" s="149" t="s">
        <v>19</v>
      </c>
      <c r="I593" s="151"/>
      <c r="L593" s="148"/>
      <c r="M593" s="152"/>
      <c r="T593" s="153"/>
      <c r="AT593" s="149" t="s">
        <v>182</v>
      </c>
      <c r="AU593" s="149" t="s">
        <v>79</v>
      </c>
      <c r="AV593" s="147" t="s">
        <v>77</v>
      </c>
      <c r="AW593" s="147" t="s">
        <v>31</v>
      </c>
      <c r="AX593" s="147" t="s">
        <v>69</v>
      </c>
      <c r="AY593" s="149" t="s">
        <v>133</v>
      </c>
    </row>
    <row r="594" spans="2:65" s="154" customFormat="1">
      <c r="B594" s="155"/>
      <c r="D594" s="140" t="s">
        <v>182</v>
      </c>
      <c r="E594" s="156" t="s">
        <v>19</v>
      </c>
      <c r="F594" s="157" t="s">
        <v>860</v>
      </c>
      <c r="H594" s="158">
        <v>778</v>
      </c>
      <c r="I594" s="159"/>
      <c r="L594" s="155"/>
      <c r="M594" s="160"/>
      <c r="T594" s="161"/>
      <c r="AT594" s="156" t="s">
        <v>182</v>
      </c>
      <c r="AU594" s="156" t="s">
        <v>79</v>
      </c>
      <c r="AV594" s="154" t="s">
        <v>79</v>
      </c>
      <c r="AW594" s="154" t="s">
        <v>31</v>
      </c>
      <c r="AX594" s="154" t="s">
        <v>77</v>
      </c>
      <c r="AY594" s="156" t="s">
        <v>133</v>
      </c>
    </row>
    <row r="595" spans="2:65" s="18" customFormat="1" ht="24.2" customHeight="1">
      <c r="B595" s="19"/>
      <c r="C595" s="126" t="s">
        <v>861</v>
      </c>
      <c r="D595" s="126" t="s">
        <v>135</v>
      </c>
      <c r="E595" s="127" t="s">
        <v>862</v>
      </c>
      <c r="F595" s="128" t="s">
        <v>863</v>
      </c>
      <c r="G595" s="129" t="s">
        <v>138</v>
      </c>
      <c r="H595" s="130">
        <v>4</v>
      </c>
      <c r="I595" s="131"/>
      <c r="J595" s="132">
        <f>ROUND(I595*H595,2)</f>
        <v>0</v>
      </c>
      <c r="K595" s="133"/>
      <c r="L595" s="19"/>
      <c r="M595" s="134" t="s">
        <v>19</v>
      </c>
      <c r="N595" s="135" t="s">
        <v>40</v>
      </c>
      <c r="P595" s="136">
        <f>O595*H595</f>
        <v>0</v>
      </c>
      <c r="Q595" s="136">
        <v>0</v>
      </c>
      <c r="R595" s="136">
        <f>Q595*H595</f>
        <v>0</v>
      </c>
      <c r="S595" s="136">
        <v>0</v>
      </c>
      <c r="T595" s="137">
        <f>S595*H595</f>
        <v>0</v>
      </c>
      <c r="AR595" s="138" t="s">
        <v>139</v>
      </c>
      <c r="AT595" s="138" t="s">
        <v>135</v>
      </c>
      <c r="AU595" s="138" t="s">
        <v>79</v>
      </c>
      <c r="AY595" s="3" t="s">
        <v>133</v>
      </c>
      <c r="BE595" s="139">
        <f>IF(N595="základní",J595,0)</f>
        <v>0</v>
      </c>
      <c r="BF595" s="139">
        <f>IF(N595="snížená",J595,0)</f>
        <v>0</v>
      </c>
      <c r="BG595" s="139">
        <f>IF(N595="zákl. přenesená",J595,0)</f>
        <v>0</v>
      </c>
      <c r="BH595" s="139">
        <f>IF(N595="sníž. přenesená",J595,0)</f>
        <v>0</v>
      </c>
      <c r="BI595" s="139">
        <f>IF(N595="nulová",J595,0)</f>
        <v>0</v>
      </c>
      <c r="BJ595" s="3" t="s">
        <v>77</v>
      </c>
      <c r="BK595" s="139">
        <f>ROUND(I595*H595,2)</f>
        <v>0</v>
      </c>
      <c r="BL595" s="3" t="s">
        <v>139</v>
      </c>
      <c r="BM595" s="138" t="s">
        <v>864</v>
      </c>
    </row>
    <row r="596" spans="2:65" s="18" customFormat="1">
      <c r="B596" s="19"/>
      <c r="D596" s="140" t="s">
        <v>141</v>
      </c>
      <c r="F596" s="141" t="s">
        <v>863</v>
      </c>
      <c r="I596" s="142"/>
      <c r="L596" s="19"/>
      <c r="M596" s="143"/>
      <c r="T596" s="43"/>
      <c r="AT596" s="3" t="s">
        <v>141</v>
      </c>
      <c r="AU596" s="3" t="s">
        <v>79</v>
      </c>
    </row>
    <row r="597" spans="2:65" s="154" customFormat="1">
      <c r="B597" s="155"/>
      <c r="D597" s="140" t="s">
        <v>182</v>
      </c>
      <c r="E597" s="156" t="s">
        <v>19</v>
      </c>
      <c r="F597" s="157" t="s">
        <v>139</v>
      </c>
      <c r="H597" s="158">
        <v>4</v>
      </c>
      <c r="I597" s="159"/>
      <c r="L597" s="155"/>
      <c r="M597" s="160"/>
      <c r="T597" s="161"/>
      <c r="AT597" s="156" t="s">
        <v>182</v>
      </c>
      <c r="AU597" s="156" t="s">
        <v>79</v>
      </c>
      <c r="AV597" s="154" t="s">
        <v>79</v>
      </c>
      <c r="AW597" s="154" t="s">
        <v>31</v>
      </c>
      <c r="AX597" s="154" t="s">
        <v>77</v>
      </c>
      <c r="AY597" s="156" t="s">
        <v>133</v>
      </c>
    </row>
    <row r="598" spans="2:65" s="18" customFormat="1" ht="24.2" customHeight="1">
      <c r="B598" s="19"/>
      <c r="C598" s="126" t="s">
        <v>865</v>
      </c>
      <c r="D598" s="126" t="s">
        <v>135</v>
      </c>
      <c r="E598" s="127" t="s">
        <v>866</v>
      </c>
      <c r="F598" s="128" t="s">
        <v>867</v>
      </c>
      <c r="G598" s="129" t="s">
        <v>138</v>
      </c>
      <c r="H598" s="130">
        <v>6</v>
      </c>
      <c r="I598" s="131"/>
      <c r="J598" s="132">
        <f>ROUND(I598*H598,2)</f>
        <v>0</v>
      </c>
      <c r="K598" s="133"/>
      <c r="L598" s="19"/>
      <c r="M598" s="134" t="s">
        <v>19</v>
      </c>
      <c r="N598" s="135" t="s">
        <v>40</v>
      </c>
      <c r="P598" s="136">
        <f>O598*H598</f>
        <v>0</v>
      </c>
      <c r="Q598" s="136">
        <v>0</v>
      </c>
      <c r="R598" s="136">
        <f>Q598*H598</f>
        <v>0</v>
      </c>
      <c r="S598" s="136">
        <v>0</v>
      </c>
      <c r="T598" s="137">
        <f>S598*H598</f>
        <v>0</v>
      </c>
      <c r="AR598" s="138" t="s">
        <v>139</v>
      </c>
      <c r="AT598" s="138" t="s">
        <v>135</v>
      </c>
      <c r="AU598" s="138" t="s">
        <v>79</v>
      </c>
      <c r="AY598" s="3" t="s">
        <v>133</v>
      </c>
      <c r="BE598" s="139">
        <f>IF(N598="základní",J598,0)</f>
        <v>0</v>
      </c>
      <c r="BF598" s="139">
        <f>IF(N598="snížená",J598,0)</f>
        <v>0</v>
      </c>
      <c r="BG598" s="139">
        <f>IF(N598="zákl. přenesená",J598,0)</f>
        <v>0</v>
      </c>
      <c r="BH598" s="139">
        <f>IF(N598="sníž. přenesená",J598,0)</f>
        <v>0</v>
      </c>
      <c r="BI598" s="139">
        <f>IF(N598="nulová",J598,0)</f>
        <v>0</v>
      </c>
      <c r="BJ598" s="3" t="s">
        <v>77</v>
      </c>
      <c r="BK598" s="139">
        <f>ROUND(I598*H598,2)</f>
        <v>0</v>
      </c>
      <c r="BL598" s="3" t="s">
        <v>139</v>
      </c>
      <c r="BM598" s="138" t="s">
        <v>868</v>
      </c>
    </row>
    <row r="599" spans="2:65" s="18" customFormat="1">
      <c r="B599" s="19"/>
      <c r="D599" s="140" t="s">
        <v>141</v>
      </c>
      <c r="F599" s="141" t="s">
        <v>867</v>
      </c>
      <c r="I599" s="142"/>
      <c r="L599" s="19"/>
      <c r="M599" s="143"/>
      <c r="T599" s="43"/>
      <c r="AT599" s="3" t="s">
        <v>141</v>
      </c>
      <c r="AU599" s="3" t="s">
        <v>79</v>
      </c>
    </row>
    <row r="600" spans="2:65" s="154" customFormat="1">
      <c r="B600" s="155"/>
      <c r="D600" s="140" t="s">
        <v>182</v>
      </c>
      <c r="E600" s="156" t="s">
        <v>19</v>
      </c>
      <c r="F600" s="157" t="s">
        <v>169</v>
      </c>
      <c r="H600" s="158">
        <v>6</v>
      </c>
      <c r="I600" s="159"/>
      <c r="L600" s="155"/>
      <c r="M600" s="160"/>
      <c r="T600" s="161"/>
      <c r="AT600" s="156" t="s">
        <v>182</v>
      </c>
      <c r="AU600" s="156" t="s">
        <v>79</v>
      </c>
      <c r="AV600" s="154" t="s">
        <v>79</v>
      </c>
      <c r="AW600" s="154" t="s">
        <v>31</v>
      </c>
      <c r="AX600" s="154" t="s">
        <v>77</v>
      </c>
      <c r="AY600" s="156" t="s">
        <v>133</v>
      </c>
    </row>
    <row r="601" spans="2:65" s="18" customFormat="1" ht="16.5" customHeight="1">
      <c r="B601" s="19"/>
      <c r="C601" s="126" t="s">
        <v>869</v>
      </c>
      <c r="D601" s="126" t="s">
        <v>135</v>
      </c>
      <c r="E601" s="127" t="s">
        <v>870</v>
      </c>
      <c r="F601" s="128" t="s">
        <v>871</v>
      </c>
      <c r="G601" s="129" t="s">
        <v>138</v>
      </c>
      <c r="H601" s="130">
        <v>9</v>
      </c>
      <c r="I601" s="131"/>
      <c r="J601" s="132">
        <f>ROUND(I601*H601,2)</f>
        <v>0</v>
      </c>
      <c r="K601" s="133"/>
      <c r="L601" s="19"/>
      <c r="M601" s="134" t="s">
        <v>19</v>
      </c>
      <c r="N601" s="135" t="s">
        <v>40</v>
      </c>
      <c r="P601" s="136">
        <f>O601*H601</f>
        <v>0</v>
      </c>
      <c r="Q601" s="136">
        <v>0</v>
      </c>
      <c r="R601" s="136">
        <f>Q601*H601</f>
        <v>0</v>
      </c>
      <c r="S601" s="136">
        <v>0</v>
      </c>
      <c r="T601" s="137">
        <f>S601*H601</f>
        <v>0</v>
      </c>
      <c r="AR601" s="138" t="s">
        <v>139</v>
      </c>
      <c r="AT601" s="138" t="s">
        <v>135</v>
      </c>
      <c r="AU601" s="138" t="s">
        <v>79</v>
      </c>
      <c r="AY601" s="3" t="s">
        <v>133</v>
      </c>
      <c r="BE601" s="139">
        <f>IF(N601="základní",J601,0)</f>
        <v>0</v>
      </c>
      <c r="BF601" s="139">
        <f>IF(N601="snížená",J601,0)</f>
        <v>0</v>
      </c>
      <c r="BG601" s="139">
        <f>IF(N601="zákl. přenesená",J601,0)</f>
        <v>0</v>
      </c>
      <c r="BH601" s="139">
        <f>IF(N601="sníž. přenesená",J601,0)</f>
        <v>0</v>
      </c>
      <c r="BI601" s="139">
        <f>IF(N601="nulová",J601,0)</f>
        <v>0</v>
      </c>
      <c r="BJ601" s="3" t="s">
        <v>77</v>
      </c>
      <c r="BK601" s="139">
        <f>ROUND(I601*H601,2)</f>
        <v>0</v>
      </c>
      <c r="BL601" s="3" t="s">
        <v>139</v>
      </c>
      <c r="BM601" s="138" t="s">
        <v>872</v>
      </c>
    </row>
    <row r="602" spans="2:65" s="18" customFormat="1">
      <c r="B602" s="19"/>
      <c r="D602" s="140" t="s">
        <v>141</v>
      </c>
      <c r="F602" s="141" t="s">
        <v>871</v>
      </c>
      <c r="I602" s="142"/>
      <c r="L602" s="19"/>
      <c r="M602" s="143"/>
      <c r="T602" s="43"/>
      <c r="AT602" s="3" t="s">
        <v>141</v>
      </c>
      <c r="AU602" s="3" t="s">
        <v>79</v>
      </c>
    </row>
    <row r="603" spans="2:65" s="154" customFormat="1">
      <c r="B603" s="155"/>
      <c r="D603" s="140" t="s">
        <v>182</v>
      </c>
      <c r="E603" s="156" t="s">
        <v>19</v>
      </c>
      <c r="F603" s="157" t="s">
        <v>152</v>
      </c>
      <c r="H603" s="158">
        <v>3</v>
      </c>
      <c r="I603" s="159"/>
      <c r="L603" s="155"/>
      <c r="M603" s="160"/>
      <c r="T603" s="161"/>
      <c r="AT603" s="156" t="s">
        <v>182</v>
      </c>
      <c r="AU603" s="156" t="s">
        <v>79</v>
      </c>
      <c r="AV603" s="154" t="s">
        <v>79</v>
      </c>
      <c r="AW603" s="154" t="s">
        <v>31</v>
      </c>
      <c r="AX603" s="154" t="s">
        <v>69</v>
      </c>
      <c r="AY603" s="156" t="s">
        <v>133</v>
      </c>
    </row>
    <row r="604" spans="2:65" s="154" customFormat="1">
      <c r="B604" s="155"/>
      <c r="D604" s="140" t="s">
        <v>182</v>
      </c>
      <c r="E604" s="156" t="s">
        <v>19</v>
      </c>
      <c r="F604" s="157" t="s">
        <v>169</v>
      </c>
      <c r="H604" s="158">
        <v>6</v>
      </c>
      <c r="I604" s="159"/>
      <c r="L604" s="155"/>
      <c r="M604" s="160"/>
      <c r="T604" s="161"/>
      <c r="AT604" s="156" t="s">
        <v>182</v>
      </c>
      <c r="AU604" s="156" t="s">
        <v>79</v>
      </c>
      <c r="AV604" s="154" t="s">
        <v>79</v>
      </c>
      <c r="AW604" s="154" t="s">
        <v>31</v>
      </c>
      <c r="AX604" s="154" t="s">
        <v>69</v>
      </c>
      <c r="AY604" s="156" t="s">
        <v>133</v>
      </c>
    </row>
    <row r="605" spans="2:65" s="162" customFormat="1">
      <c r="B605" s="163"/>
      <c r="D605" s="140" t="s">
        <v>182</v>
      </c>
      <c r="E605" s="164" t="s">
        <v>19</v>
      </c>
      <c r="F605" s="165" t="s">
        <v>258</v>
      </c>
      <c r="H605" s="166">
        <v>9</v>
      </c>
      <c r="I605" s="167"/>
      <c r="L605" s="163"/>
      <c r="M605" s="168"/>
      <c r="T605" s="169"/>
      <c r="AT605" s="164" t="s">
        <v>182</v>
      </c>
      <c r="AU605" s="164" t="s">
        <v>79</v>
      </c>
      <c r="AV605" s="162" t="s">
        <v>139</v>
      </c>
      <c r="AW605" s="162" t="s">
        <v>31</v>
      </c>
      <c r="AX605" s="162" t="s">
        <v>77</v>
      </c>
      <c r="AY605" s="164" t="s">
        <v>133</v>
      </c>
    </row>
    <row r="606" spans="2:65" s="18" customFormat="1" ht="16.5" customHeight="1">
      <c r="B606" s="19"/>
      <c r="C606" s="126" t="s">
        <v>873</v>
      </c>
      <c r="D606" s="126" t="s">
        <v>135</v>
      </c>
      <c r="E606" s="127" t="s">
        <v>874</v>
      </c>
      <c r="F606" s="128" t="s">
        <v>875</v>
      </c>
      <c r="G606" s="129" t="s">
        <v>876</v>
      </c>
      <c r="H606" s="130">
        <v>1</v>
      </c>
      <c r="I606" s="131"/>
      <c r="J606" s="132">
        <f>ROUND(I606*H606,2)</f>
        <v>0</v>
      </c>
      <c r="K606" s="133"/>
      <c r="L606" s="19"/>
      <c r="M606" s="134" t="s">
        <v>19</v>
      </c>
      <c r="N606" s="135" t="s">
        <v>40</v>
      </c>
      <c r="P606" s="136">
        <f>O606*H606</f>
        <v>0</v>
      </c>
      <c r="Q606" s="136">
        <v>0</v>
      </c>
      <c r="R606" s="136">
        <f>Q606*H606</f>
        <v>0</v>
      </c>
      <c r="S606" s="136">
        <v>0</v>
      </c>
      <c r="T606" s="137">
        <f>S606*H606</f>
        <v>0</v>
      </c>
      <c r="AR606" s="138" t="s">
        <v>139</v>
      </c>
      <c r="AT606" s="138" t="s">
        <v>135</v>
      </c>
      <c r="AU606" s="138" t="s">
        <v>79</v>
      </c>
      <c r="AY606" s="3" t="s">
        <v>133</v>
      </c>
      <c r="BE606" s="139">
        <f>IF(N606="základní",J606,0)</f>
        <v>0</v>
      </c>
      <c r="BF606" s="139">
        <f>IF(N606="snížená",J606,0)</f>
        <v>0</v>
      </c>
      <c r="BG606" s="139">
        <f>IF(N606="zákl. přenesená",J606,0)</f>
        <v>0</v>
      </c>
      <c r="BH606" s="139">
        <f>IF(N606="sníž. přenesená",J606,0)</f>
        <v>0</v>
      </c>
      <c r="BI606" s="139">
        <f>IF(N606="nulová",J606,0)</f>
        <v>0</v>
      </c>
      <c r="BJ606" s="3" t="s">
        <v>77</v>
      </c>
      <c r="BK606" s="139">
        <f>ROUND(I606*H606,2)</f>
        <v>0</v>
      </c>
      <c r="BL606" s="3" t="s">
        <v>139</v>
      </c>
      <c r="BM606" s="138" t="s">
        <v>877</v>
      </c>
    </row>
    <row r="607" spans="2:65" s="18" customFormat="1">
      <c r="B607" s="19"/>
      <c r="D607" s="140" t="s">
        <v>141</v>
      </c>
      <c r="F607" s="141" t="s">
        <v>875</v>
      </c>
      <c r="I607" s="142"/>
      <c r="L607" s="19"/>
      <c r="M607" s="143"/>
      <c r="T607" s="43"/>
      <c r="AT607" s="3" t="s">
        <v>141</v>
      </c>
      <c r="AU607" s="3" t="s">
        <v>79</v>
      </c>
    </row>
    <row r="608" spans="2:65" s="147" customFormat="1">
      <c r="B608" s="148"/>
      <c r="D608" s="140" t="s">
        <v>182</v>
      </c>
      <c r="E608" s="149" t="s">
        <v>19</v>
      </c>
      <c r="F608" s="150" t="s">
        <v>878</v>
      </c>
      <c r="H608" s="149" t="s">
        <v>19</v>
      </c>
      <c r="I608" s="151"/>
      <c r="L608" s="148"/>
      <c r="M608" s="152"/>
      <c r="T608" s="153"/>
      <c r="AT608" s="149" t="s">
        <v>182</v>
      </c>
      <c r="AU608" s="149" t="s">
        <v>79</v>
      </c>
      <c r="AV608" s="147" t="s">
        <v>77</v>
      </c>
      <c r="AW608" s="147" t="s">
        <v>31</v>
      </c>
      <c r="AX608" s="147" t="s">
        <v>69</v>
      </c>
      <c r="AY608" s="149" t="s">
        <v>133</v>
      </c>
    </row>
    <row r="609" spans="2:65" s="147" customFormat="1">
      <c r="B609" s="148"/>
      <c r="D609" s="140" t="s">
        <v>182</v>
      </c>
      <c r="E609" s="149" t="s">
        <v>19</v>
      </c>
      <c r="F609" s="150" t="s">
        <v>879</v>
      </c>
      <c r="H609" s="149" t="s">
        <v>19</v>
      </c>
      <c r="I609" s="151"/>
      <c r="L609" s="148"/>
      <c r="M609" s="152"/>
      <c r="T609" s="153"/>
      <c r="AT609" s="149" t="s">
        <v>182</v>
      </c>
      <c r="AU609" s="149" t="s">
        <v>79</v>
      </c>
      <c r="AV609" s="147" t="s">
        <v>77</v>
      </c>
      <c r="AW609" s="147" t="s">
        <v>31</v>
      </c>
      <c r="AX609" s="147" t="s">
        <v>69</v>
      </c>
      <c r="AY609" s="149" t="s">
        <v>133</v>
      </c>
    </row>
    <row r="610" spans="2:65" s="147" customFormat="1">
      <c r="B610" s="148"/>
      <c r="D610" s="140" t="s">
        <v>182</v>
      </c>
      <c r="E610" s="149" t="s">
        <v>19</v>
      </c>
      <c r="F610" s="150" t="s">
        <v>880</v>
      </c>
      <c r="H610" s="149" t="s">
        <v>19</v>
      </c>
      <c r="I610" s="151"/>
      <c r="L610" s="148"/>
      <c r="M610" s="152"/>
      <c r="T610" s="153"/>
      <c r="AT610" s="149" t="s">
        <v>182</v>
      </c>
      <c r="AU610" s="149" t="s">
        <v>79</v>
      </c>
      <c r="AV610" s="147" t="s">
        <v>77</v>
      </c>
      <c r="AW610" s="147" t="s">
        <v>31</v>
      </c>
      <c r="AX610" s="147" t="s">
        <v>69</v>
      </c>
      <c r="AY610" s="149" t="s">
        <v>133</v>
      </c>
    </row>
    <row r="611" spans="2:65" s="147" customFormat="1">
      <c r="B611" s="148"/>
      <c r="D611" s="140" t="s">
        <v>182</v>
      </c>
      <c r="E611" s="149" t="s">
        <v>19</v>
      </c>
      <c r="F611" s="150" t="s">
        <v>881</v>
      </c>
      <c r="H611" s="149" t="s">
        <v>19</v>
      </c>
      <c r="I611" s="151"/>
      <c r="L611" s="148"/>
      <c r="M611" s="152"/>
      <c r="T611" s="153"/>
      <c r="AT611" s="149" t="s">
        <v>182</v>
      </c>
      <c r="AU611" s="149" t="s">
        <v>79</v>
      </c>
      <c r="AV611" s="147" t="s">
        <v>77</v>
      </c>
      <c r="AW611" s="147" t="s">
        <v>31</v>
      </c>
      <c r="AX611" s="147" t="s">
        <v>69</v>
      </c>
      <c r="AY611" s="149" t="s">
        <v>133</v>
      </c>
    </row>
    <row r="612" spans="2:65" s="147" customFormat="1">
      <c r="B612" s="148"/>
      <c r="D612" s="140" t="s">
        <v>182</v>
      </c>
      <c r="E612" s="149" t="s">
        <v>19</v>
      </c>
      <c r="F612" s="150" t="s">
        <v>882</v>
      </c>
      <c r="H612" s="149" t="s">
        <v>19</v>
      </c>
      <c r="I612" s="151"/>
      <c r="L612" s="148"/>
      <c r="M612" s="152"/>
      <c r="T612" s="153"/>
      <c r="AT612" s="149" t="s">
        <v>182</v>
      </c>
      <c r="AU612" s="149" t="s">
        <v>79</v>
      </c>
      <c r="AV612" s="147" t="s">
        <v>77</v>
      </c>
      <c r="AW612" s="147" t="s">
        <v>31</v>
      </c>
      <c r="AX612" s="147" t="s">
        <v>69</v>
      </c>
      <c r="AY612" s="149" t="s">
        <v>133</v>
      </c>
    </row>
    <row r="613" spans="2:65" s="154" customFormat="1">
      <c r="B613" s="155"/>
      <c r="D613" s="140" t="s">
        <v>182</v>
      </c>
      <c r="E613" s="156" t="s">
        <v>19</v>
      </c>
      <c r="F613" s="157" t="s">
        <v>77</v>
      </c>
      <c r="H613" s="158">
        <v>1</v>
      </c>
      <c r="I613" s="159"/>
      <c r="L613" s="155"/>
      <c r="M613" s="160"/>
      <c r="T613" s="161"/>
      <c r="AT613" s="156" t="s">
        <v>182</v>
      </c>
      <c r="AU613" s="156" t="s">
        <v>79</v>
      </c>
      <c r="AV613" s="154" t="s">
        <v>79</v>
      </c>
      <c r="AW613" s="154" t="s">
        <v>31</v>
      </c>
      <c r="AX613" s="154" t="s">
        <v>77</v>
      </c>
      <c r="AY613" s="156" t="s">
        <v>133</v>
      </c>
    </row>
    <row r="614" spans="2:65" s="113" customFormat="1" ht="22.9" customHeight="1">
      <c r="B614" s="114"/>
      <c r="D614" s="115" t="s">
        <v>68</v>
      </c>
      <c r="E614" s="124" t="s">
        <v>191</v>
      </c>
      <c r="F614" s="124" t="s">
        <v>883</v>
      </c>
      <c r="I614" s="117"/>
      <c r="J614" s="125">
        <f>BK614</f>
        <v>0</v>
      </c>
      <c r="L614" s="114"/>
      <c r="M614" s="119"/>
      <c r="P614" s="120">
        <f>SUM(P615:P636)</f>
        <v>0</v>
      </c>
      <c r="R614" s="120">
        <f>SUM(R615:R636)</f>
        <v>0.77854000000000001</v>
      </c>
      <c r="T614" s="121">
        <f>SUM(T615:T636)</f>
        <v>0</v>
      </c>
      <c r="AR614" s="115" t="s">
        <v>77</v>
      </c>
      <c r="AT614" s="122" t="s">
        <v>68</v>
      </c>
      <c r="AU614" s="122" t="s">
        <v>77</v>
      </c>
      <c r="AY614" s="115" t="s">
        <v>133</v>
      </c>
      <c r="BK614" s="123">
        <f>SUM(BK615:BK636)</f>
        <v>0</v>
      </c>
    </row>
    <row r="615" spans="2:65" s="18" customFormat="1" ht="33" customHeight="1">
      <c r="B615" s="19"/>
      <c r="C615" s="126" t="s">
        <v>884</v>
      </c>
      <c r="D615" s="126" t="s">
        <v>135</v>
      </c>
      <c r="E615" s="127" t="s">
        <v>885</v>
      </c>
      <c r="F615" s="128" t="s">
        <v>886</v>
      </c>
      <c r="G615" s="129" t="s">
        <v>200</v>
      </c>
      <c r="H615" s="130">
        <v>6</v>
      </c>
      <c r="I615" s="131"/>
      <c r="J615" s="132">
        <f>ROUND(I615*H615,2)</f>
        <v>0</v>
      </c>
      <c r="K615" s="133"/>
      <c r="L615" s="19"/>
      <c r="M615" s="134" t="s">
        <v>19</v>
      </c>
      <c r="N615" s="135" t="s">
        <v>40</v>
      </c>
      <c r="P615" s="136">
        <f>O615*H615</f>
        <v>0</v>
      </c>
      <c r="Q615" s="136">
        <v>0.1295</v>
      </c>
      <c r="R615" s="136">
        <f>Q615*H615</f>
        <v>0.77700000000000002</v>
      </c>
      <c r="S615" s="136">
        <v>0</v>
      </c>
      <c r="T615" s="137">
        <f>S615*H615</f>
        <v>0</v>
      </c>
      <c r="AR615" s="138" t="s">
        <v>139</v>
      </c>
      <c r="AT615" s="138" t="s">
        <v>135</v>
      </c>
      <c r="AU615" s="138" t="s">
        <v>79</v>
      </c>
      <c r="AY615" s="3" t="s">
        <v>133</v>
      </c>
      <c r="BE615" s="139">
        <f>IF(N615="základní",J615,0)</f>
        <v>0</v>
      </c>
      <c r="BF615" s="139">
        <f>IF(N615="snížená",J615,0)</f>
        <v>0</v>
      </c>
      <c r="BG615" s="139">
        <f>IF(N615="zákl. přenesená",J615,0)</f>
        <v>0</v>
      </c>
      <c r="BH615" s="139">
        <f>IF(N615="sníž. přenesená",J615,0)</f>
        <v>0</v>
      </c>
      <c r="BI615" s="139">
        <f>IF(N615="nulová",J615,0)</f>
        <v>0</v>
      </c>
      <c r="BJ615" s="3" t="s">
        <v>77</v>
      </c>
      <c r="BK615" s="139">
        <f>ROUND(I615*H615,2)</f>
        <v>0</v>
      </c>
      <c r="BL615" s="3" t="s">
        <v>139</v>
      </c>
      <c r="BM615" s="138" t="s">
        <v>887</v>
      </c>
    </row>
    <row r="616" spans="2:65" s="18" customFormat="1" ht="29.25">
      <c r="B616" s="19"/>
      <c r="D616" s="140" t="s">
        <v>141</v>
      </c>
      <c r="F616" s="141" t="s">
        <v>888</v>
      </c>
      <c r="I616" s="142"/>
      <c r="L616" s="19"/>
      <c r="M616" s="143"/>
      <c r="T616" s="43"/>
      <c r="AT616" s="3" t="s">
        <v>141</v>
      </c>
      <c r="AU616" s="3" t="s">
        <v>79</v>
      </c>
    </row>
    <row r="617" spans="2:65" s="18" customFormat="1">
      <c r="B617" s="19"/>
      <c r="D617" s="144" t="s">
        <v>143</v>
      </c>
      <c r="F617" s="145" t="s">
        <v>889</v>
      </c>
      <c r="I617" s="142"/>
      <c r="L617" s="19"/>
      <c r="M617" s="143"/>
      <c r="T617" s="43"/>
      <c r="AT617" s="3" t="s">
        <v>143</v>
      </c>
      <c r="AU617" s="3" t="s">
        <v>79</v>
      </c>
    </row>
    <row r="618" spans="2:65" s="147" customFormat="1">
      <c r="B618" s="148"/>
      <c r="D618" s="140" t="s">
        <v>182</v>
      </c>
      <c r="E618" s="149" t="s">
        <v>19</v>
      </c>
      <c r="F618" s="150" t="s">
        <v>183</v>
      </c>
      <c r="H618" s="149" t="s">
        <v>19</v>
      </c>
      <c r="I618" s="151"/>
      <c r="L618" s="148"/>
      <c r="M618" s="152"/>
      <c r="T618" s="153"/>
      <c r="AT618" s="149" t="s">
        <v>182</v>
      </c>
      <c r="AU618" s="149" t="s">
        <v>79</v>
      </c>
      <c r="AV618" s="147" t="s">
        <v>77</v>
      </c>
      <c r="AW618" s="147" t="s">
        <v>31</v>
      </c>
      <c r="AX618" s="147" t="s">
        <v>69</v>
      </c>
      <c r="AY618" s="149" t="s">
        <v>133</v>
      </c>
    </row>
    <row r="619" spans="2:65" s="154" customFormat="1">
      <c r="B619" s="155"/>
      <c r="D619" s="140" t="s">
        <v>182</v>
      </c>
      <c r="E619" s="156" t="s">
        <v>19</v>
      </c>
      <c r="F619" s="157" t="s">
        <v>169</v>
      </c>
      <c r="H619" s="158">
        <v>6</v>
      </c>
      <c r="I619" s="159"/>
      <c r="L619" s="155"/>
      <c r="M619" s="160"/>
      <c r="T619" s="161"/>
      <c r="AT619" s="156" t="s">
        <v>182</v>
      </c>
      <c r="AU619" s="156" t="s">
        <v>79</v>
      </c>
      <c r="AV619" s="154" t="s">
        <v>79</v>
      </c>
      <c r="AW619" s="154" t="s">
        <v>31</v>
      </c>
      <c r="AX619" s="154" t="s">
        <v>77</v>
      </c>
      <c r="AY619" s="156" t="s">
        <v>133</v>
      </c>
    </row>
    <row r="620" spans="2:65" s="18" customFormat="1" ht="24.2" customHeight="1">
      <c r="B620" s="19"/>
      <c r="C620" s="126" t="s">
        <v>890</v>
      </c>
      <c r="D620" s="126" t="s">
        <v>135</v>
      </c>
      <c r="E620" s="127" t="s">
        <v>891</v>
      </c>
      <c r="F620" s="128" t="s">
        <v>892</v>
      </c>
      <c r="G620" s="129" t="s">
        <v>200</v>
      </c>
      <c r="H620" s="130">
        <v>7</v>
      </c>
      <c r="I620" s="131"/>
      <c r="J620" s="132">
        <f>ROUND(I620*H620,2)</f>
        <v>0</v>
      </c>
      <c r="K620" s="133"/>
      <c r="L620" s="19"/>
      <c r="M620" s="134" t="s">
        <v>19</v>
      </c>
      <c r="N620" s="135" t="s">
        <v>40</v>
      </c>
      <c r="P620" s="136">
        <f>O620*H620</f>
        <v>0</v>
      </c>
      <c r="Q620" s="136">
        <v>0</v>
      </c>
      <c r="R620" s="136">
        <f>Q620*H620</f>
        <v>0</v>
      </c>
      <c r="S620" s="136">
        <v>0</v>
      </c>
      <c r="T620" s="137">
        <f>S620*H620</f>
        <v>0</v>
      </c>
      <c r="AR620" s="138" t="s">
        <v>139</v>
      </c>
      <c r="AT620" s="138" t="s">
        <v>135</v>
      </c>
      <c r="AU620" s="138" t="s">
        <v>79</v>
      </c>
      <c r="AY620" s="3" t="s">
        <v>133</v>
      </c>
      <c r="BE620" s="139">
        <f>IF(N620="základní",J620,0)</f>
        <v>0</v>
      </c>
      <c r="BF620" s="139">
        <f>IF(N620="snížená",J620,0)</f>
        <v>0</v>
      </c>
      <c r="BG620" s="139">
        <f>IF(N620="zákl. přenesená",J620,0)</f>
        <v>0</v>
      </c>
      <c r="BH620" s="139">
        <f>IF(N620="sníž. přenesená",J620,0)</f>
        <v>0</v>
      </c>
      <c r="BI620" s="139">
        <f>IF(N620="nulová",J620,0)</f>
        <v>0</v>
      </c>
      <c r="BJ620" s="3" t="s">
        <v>77</v>
      </c>
      <c r="BK620" s="139">
        <f>ROUND(I620*H620,2)</f>
        <v>0</v>
      </c>
      <c r="BL620" s="3" t="s">
        <v>139</v>
      </c>
      <c r="BM620" s="138" t="s">
        <v>893</v>
      </c>
    </row>
    <row r="621" spans="2:65" s="18" customFormat="1" ht="19.5">
      <c r="B621" s="19"/>
      <c r="D621" s="140" t="s">
        <v>141</v>
      </c>
      <c r="F621" s="141" t="s">
        <v>894</v>
      </c>
      <c r="I621" s="142"/>
      <c r="L621" s="19"/>
      <c r="M621" s="143"/>
      <c r="T621" s="43"/>
      <c r="AT621" s="3" t="s">
        <v>141</v>
      </c>
      <c r="AU621" s="3" t="s">
        <v>79</v>
      </c>
    </row>
    <row r="622" spans="2:65" s="18" customFormat="1">
      <c r="B622" s="19"/>
      <c r="D622" s="144" t="s">
        <v>143</v>
      </c>
      <c r="F622" s="145" t="s">
        <v>895</v>
      </c>
      <c r="I622" s="142"/>
      <c r="L622" s="19"/>
      <c r="M622" s="143"/>
      <c r="T622" s="43"/>
      <c r="AT622" s="3" t="s">
        <v>143</v>
      </c>
      <c r="AU622" s="3" t="s">
        <v>79</v>
      </c>
    </row>
    <row r="623" spans="2:65" s="154" customFormat="1">
      <c r="B623" s="155"/>
      <c r="D623" s="140" t="s">
        <v>182</v>
      </c>
      <c r="E623" s="156" t="s">
        <v>19</v>
      </c>
      <c r="F623" s="157" t="s">
        <v>896</v>
      </c>
      <c r="H623" s="158">
        <v>7</v>
      </c>
      <c r="I623" s="159"/>
      <c r="L623" s="155"/>
      <c r="M623" s="160"/>
      <c r="T623" s="161"/>
      <c r="AT623" s="156" t="s">
        <v>182</v>
      </c>
      <c r="AU623" s="156" t="s">
        <v>79</v>
      </c>
      <c r="AV623" s="154" t="s">
        <v>79</v>
      </c>
      <c r="AW623" s="154" t="s">
        <v>31</v>
      </c>
      <c r="AX623" s="154" t="s">
        <v>77</v>
      </c>
      <c r="AY623" s="156" t="s">
        <v>133</v>
      </c>
    </row>
    <row r="624" spans="2:65" s="18" customFormat="1" ht="24.2" customHeight="1">
      <c r="B624" s="19"/>
      <c r="C624" s="126" t="s">
        <v>897</v>
      </c>
      <c r="D624" s="126" t="s">
        <v>135</v>
      </c>
      <c r="E624" s="127" t="s">
        <v>898</v>
      </c>
      <c r="F624" s="128" t="s">
        <v>899</v>
      </c>
      <c r="G624" s="129" t="s">
        <v>200</v>
      </c>
      <c r="H624" s="130">
        <v>7</v>
      </c>
      <c r="I624" s="131"/>
      <c r="J624" s="132">
        <f>ROUND(I624*H624,2)</f>
        <v>0</v>
      </c>
      <c r="K624" s="133"/>
      <c r="L624" s="19"/>
      <c r="M624" s="134" t="s">
        <v>19</v>
      </c>
      <c r="N624" s="135" t="s">
        <v>40</v>
      </c>
      <c r="P624" s="136">
        <f>O624*H624</f>
        <v>0</v>
      </c>
      <c r="Q624" s="136">
        <v>2.2000000000000001E-4</v>
      </c>
      <c r="R624" s="136">
        <f>Q624*H624</f>
        <v>1.5400000000000001E-3</v>
      </c>
      <c r="S624" s="136">
        <v>0</v>
      </c>
      <c r="T624" s="137">
        <f>S624*H624</f>
        <v>0</v>
      </c>
      <c r="AR624" s="138" t="s">
        <v>139</v>
      </c>
      <c r="AT624" s="138" t="s">
        <v>135</v>
      </c>
      <c r="AU624" s="138" t="s">
        <v>79</v>
      </c>
      <c r="AY624" s="3" t="s">
        <v>133</v>
      </c>
      <c r="BE624" s="139">
        <f>IF(N624="základní",J624,0)</f>
        <v>0</v>
      </c>
      <c r="BF624" s="139">
        <f>IF(N624="snížená",J624,0)</f>
        <v>0</v>
      </c>
      <c r="BG624" s="139">
        <f>IF(N624="zákl. přenesená",J624,0)</f>
        <v>0</v>
      </c>
      <c r="BH624" s="139">
        <f>IF(N624="sníž. přenesená",J624,0)</f>
        <v>0</v>
      </c>
      <c r="BI624" s="139">
        <f>IF(N624="nulová",J624,0)</f>
        <v>0</v>
      </c>
      <c r="BJ624" s="3" t="s">
        <v>77</v>
      </c>
      <c r="BK624" s="139">
        <f>ROUND(I624*H624,2)</f>
        <v>0</v>
      </c>
      <c r="BL624" s="3" t="s">
        <v>139</v>
      </c>
      <c r="BM624" s="138" t="s">
        <v>900</v>
      </c>
    </row>
    <row r="625" spans="2:65" s="18" customFormat="1" ht="29.25">
      <c r="B625" s="19"/>
      <c r="D625" s="140" t="s">
        <v>141</v>
      </c>
      <c r="F625" s="141" t="s">
        <v>901</v>
      </c>
      <c r="I625" s="142"/>
      <c r="L625" s="19"/>
      <c r="M625" s="143"/>
      <c r="T625" s="43"/>
      <c r="AT625" s="3" t="s">
        <v>141</v>
      </c>
      <c r="AU625" s="3" t="s">
        <v>79</v>
      </c>
    </row>
    <row r="626" spans="2:65" s="18" customFormat="1">
      <c r="B626" s="19"/>
      <c r="D626" s="144" t="s">
        <v>143</v>
      </c>
      <c r="F626" s="145" t="s">
        <v>902</v>
      </c>
      <c r="I626" s="142"/>
      <c r="L626" s="19"/>
      <c r="M626" s="143"/>
      <c r="T626" s="43"/>
      <c r="AT626" s="3" t="s">
        <v>143</v>
      </c>
      <c r="AU626" s="3" t="s">
        <v>79</v>
      </c>
    </row>
    <row r="627" spans="2:65" s="154" customFormat="1">
      <c r="B627" s="155"/>
      <c r="D627" s="140" t="s">
        <v>182</v>
      </c>
      <c r="E627" s="156" t="s">
        <v>19</v>
      </c>
      <c r="F627" s="157" t="s">
        <v>896</v>
      </c>
      <c r="H627" s="158">
        <v>7</v>
      </c>
      <c r="I627" s="159"/>
      <c r="L627" s="155"/>
      <c r="M627" s="160"/>
      <c r="T627" s="161"/>
      <c r="AT627" s="156" t="s">
        <v>182</v>
      </c>
      <c r="AU627" s="156" t="s">
        <v>79</v>
      </c>
      <c r="AV627" s="154" t="s">
        <v>79</v>
      </c>
      <c r="AW627" s="154" t="s">
        <v>31</v>
      </c>
      <c r="AX627" s="154" t="s">
        <v>77</v>
      </c>
      <c r="AY627" s="156" t="s">
        <v>133</v>
      </c>
    </row>
    <row r="628" spans="2:65" s="18" customFormat="1" ht="24.2" customHeight="1">
      <c r="B628" s="19"/>
      <c r="C628" s="126" t="s">
        <v>903</v>
      </c>
      <c r="D628" s="126" t="s">
        <v>135</v>
      </c>
      <c r="E628" s="127" t="s">
        <v>904</v>
      </c>
      <c r="F628" s="128" t="s">
        <v>905</v>
      </c>
      <c r="G628" s="129" t="s">
        <v>200</v>
      </c>
      <c r="H628" s="130">
        <v>7</v>
      </c>
      <c r="I628" s="131"/>
      <c r="J628" s="132">
        <f>ROUND(I628*H628,2)</f>
        <v>0</v>
      </c>
      <c r="K628" s="133"/>
      <c r="L628" s="19"/>
      <c r="M628" s="134" t="s">
        <v>19</v>
      </c>
      <c r="N628" s="135" t="s">
        <v>40</v>
      </c>
      <c r="P628" s="136">
        <f>O628*H628</f>
        <v>0</v>
      </c>
      <c r="Q628" s="136">
        <v>0</v>
      </c>
      <c r="R628" s="136">
        <f>Q628*H628</f>
        <v>0</v>
      </c>
      <c r="S628" s="136">
        <v>0</v>
      </c>
      <c r="T628" s="137">
        <f>S628*H628</f>
        <v>0</v>
      </c>
      <c r="AR628" s="138" t="s">
        <v>139</v>
      </c>
      <c r="AT628" s="138" t="s">
        <v>135</v>
      </c>
      <c r="AU628" s="138" t="s">
        <v>79</v>
      </c>
      <c r="AY628" s="3" t="s">
        <v>133</v>
      </c>
      <c r="BE628" s="139">
        <f>IF(N628="základní",J628,0)</f>
        <v>0</v>
      </c>
      <c r="BF628" s="139">
        <f>IF(N628="snížená",J628,0)</f>
        <v>0</v>
      </c>
      <c r="BG628" s="139">
        <f>IF(N628="zákl. přenesená",J628,0)</f>
        <v>0</v>
      </c>
      <c r="BH628" s="139">
        <f>IF(N628="sníž. přenesená",J628,0)</f>
        <v>0</v>
      </c>
      <c r="BI628" s="139">
        <f>IF(N628="nulová",J628,0)</f>
        <v>0</v>
      </c>
      <c r="BJ628" s="3" t="s">
        <v>77</v>
      </c>
      <c r="BK628" s="139">
        <f>ROUND(I628*H628,2)</f>
        <v>0</v>
      </c>
      <c r="BL628" s="3" t="s">
        <v>139</v>
      </c>
      <c r="BM628" s="138" t="s">
        <v>906</v>
      </c>
    </row>
    <row r="629" spans="2:65" s="18" customFormat="1" ht="19.5">
      <c r="B629" s="19"/>
      <c r="D629" s="140" t="s">
        <v>141</v>
      </c>
      <c r="F629" s="141" t="s">
        <v>907</v>
      </c>
      <c r="I629" s="142"/>
      <c r="L629" s="19"/>
      <c r="M629" s="143"/>
      <c r="T629" s="43"/>
      <c r="AT629" s="3" t="s">
        <v>141</v>
      </c>
      <c r="AU629" s="3" t="s">
        <v>79</v>
      </c>
    </row>
    <row r="630" spans="2:65" s="18" customFormat="1">
      <c r="B630" s="19"/>
      <c r="D630" s="144" t="s">
        <v>143</v>
      </c>
      <c r="F630" s="145" t="s">
        <v>908</v>
      </c>
      <c r="I630" s="142"/>
      <c r="L630" s="19"/>
      <c r="M630" s="143"/>
      <c r="T630" s="43"/>
      <c r="AT630" s="3" t="s">
        <v>143</v>
      </c>
      <c r="AU630" s="3" t="s">
        <v>79</v>
      </c>
    </row>
    <row r="631" spans="2:65" s="154" customFormat="1">
      <c r="B631" s="155"/>
      <c r="D631" s="140" t="s">
        <v>182</v>
      </c>
      <c r="E631" s="156" t="s">
        <v>19</v>
      </c>
      <c r="F631" s="157" t="s">
        <v>896</v>
      </c>
      <c r="H631" s="158">
        <v>7</v>
      </c>
      <c r="I631" s="159"/>
      <c r="L631" s="155"/>
      <c r="M631" s="160"/>
      <c r="T631" s="161"/>
      <c r="AT631" s="156" t="s">
        <v>182</v>
      </c>
      <c r="AU631" s="156" t="s">
        <v>79</v>
      </c>
      <c r="AV631" s="154" t="s">
        <v>79</v>
      </c>
      <c r="AW631" s="154" t="s">
        <v>31</v>
      </c>
      <c r="AX631" s="154" t="s">
        <v>77</v>
      </c>
      <c r="AY631" s="156" t="s">
        <v>133</v>
      </c>
    </row>
    <row r="632" spans="2:65" s="18" customFormat="1" ht="24.2" customHeight="1">
      <c r="B632" s="19"/>
      <c r="C632" s="126" t="s">
        <v>909</v>
      </c>
      <c r="D632" s="126" t="s">
        <v>135</v>
      </c>
      <c r="E632" s="127" t="s">
        <v>910</v>
      </c>
      <c r="F632" s="128" t="s">
        <v>911</v>
      </c>
      <c r="G632" s="129" t="s">
        <v>200</v>
      </c>
      <c r="H632" s="130">
        <v>6</v>
      </c>
      <c r="I632" s="131"/>
      <c r="J632" s="132">
        <f>ROUND(I632*H632,2)</f>
        <v>0</v>
      </c>
      <c r="K632" s="133"/>
      <c r="L632" s="19"/>
      <c r="M632" s="134" t="s">
        <v>19</v>
      </c>
      <c r="N632" s="135" t="s">
        <v>40</v>
      </c>
      <c r="P632" s="136">
        <f>O632*H632</f>
        <v>0</v>
      </c>
      <c r="Q632" s="136">
        <v>0</v>
      </c>
      <c r="R632" s="136">
        <f>Q632*H632</f>
        <v>0</v>
      </c>
      <c r="S632" s="136">
        <v>0</v>
      </c>
      <c r="T632" s="137">
        <f>S632*H632</f>
        <v>0</v>
      </c>
      <c r="AR632" s="138" t="s">
        <v>139</v>
      </c>
      <c r="AT632" s="138" t="s">
        <v>135</v>
      </c>
      <c r="AU632" s="138" t="s">
        <v>79</v>
      </c>
      <c r="AY632" s="3" t="s">
        <v>133</v>
      </c>
      <c r="BE632" s="139">
        <f>IF(N632="základní",J632,0)</f>
        <v>0</v>
      </c>
      <c r="BF632" s="139">
        <f>IF(N632="snížená",J632,0)</f>
        <v>0</v>
      </c>
      <c r="BG632" s="139">
        <f>IF(N632="zákl. přenesená",J632,0)</f>
        <v>0</v>
      </c>
      <c r="BH632" s="139">
        <f>IF(N632="sníž. přenesená",J632,0)</f>
        <v>0</v>
      </c>
      <c r="BI632" s="139">
        <f>IF(N632="nulová",J632,0)</f>
        <v>0</v>
      </c>
      <c r="BJ632" s="3" t="s">
        <v>77</v>
      </c>
      <c r="BK632" s="139">
        <f>ROUND(I632*H632,2)</f>
        <v>0</v>
      </c>
      <c r="BL632" s="3" t="s">
        <v>139</v>
      </c>
      <c r="BM632" s="138" t="s">
        <v>912</v>
      </c>
    </row>
    <row r="633" spans="2:65" s="18" customFormat="1" ht="39">
      <c r="B633" s="19"/>
      <c r="D633" s="140" t="s">
        <v>141</v>
      </c>
      <c r="F633" s="141" t="s">
        <v>913</v>
      </c>
      <c r="I633" s="142"/>
      <c r="L633" s="19"/>
      <c r="M633" s="143"/>
      <c r="T633" s="43"/>
      <c r="AT633" s="3" t="s">
        <v>141</v>
      </c>
      <c r="AU633" s="3" t="s">
        <v>79</v>
      </c>
    </row>
    <row r="634" spans="2:65" s="18" customFormat="1">
      <c r="B634" s="19"/>
      <c r="D634" s="144" t="s">
        <v>143</v>
      </c>
      <c r="F634" s="145" t="s">
        <v>914</v>
      </c>
      <c r="I634" s="142"/>
      <c r="L634" s="19"/>
      <c r="M634" s="143"/>
      <c r="T634" s="43"/>
      <c r="AT634" s="3" t="s">
        <v>143</v>
      </c>
      <c r="AU634" s="3" t="s">
        <v>79</v>
      </c>
    </row>
    <row r="635" spans="2:65" s="147" customFormat="1">
      <c r="B635" s="148"/>
      <c r="D635" s="140" t="s">
        <v>182</v>
      </c>
      <c r="E635" s="149" t="s">
        <v>19</v>
      </c>
      <c r="F635" s="150" t="s">
        <v>183</v>
      </c>
      <c r="H635" s="149" t="s">
        <v>19</v>
      </c>
      <c r="I635" s="151"/>
      <c r="L635" s="148"/>
      <c r="M635" s="152"/>
      <c r="T635" s="153"/>
      <c r="AT635" s="149" t="s">
        <v>182</v>
      </c>
      <c r="AU635" s="149" t="s">
        <v>79</v>
      </c>
      <c r="AV635" s="147" t="s">
        <v>77</v>
      </c>
      <c r="AW635" s="147" t="s">
        <v>31</v>
      </c>
      <c r="AX635" s="147" t="s">
        <v>69</v>
      </c>
      <c r="AY635" s="149" t="s">
        <v>133</v>
      </c>
    </row>
    <row r="636" spans="2:65" s="154" customFormat="1">
      <c r="B636" s="155"/>
      <c r="D636" s="140" t="s">
        <v>182</v>
      </c>
      <c r="E636" s="156" t="s">
        <v>19</v>
      </c>
      <c r="F636" s="157" t="s">
        <v>169</v>
      </c>
      <c r="H636" s="158">
        <v>6</v>
      </c>
      <c r="I636" s="159"/>
      <c r="L636" s="155"/>
      <c r="M636" s="160"/>
      <c r="T636" s="161"/>
      <c r="AT636" s="156" t="s">
        <v>182</v>
      </c>
      <c r="AU636" s="156" t="s">
        <v>79</v>
      </c>
      <c r="AV636" s="154" t="s">
        <v>79</v>
      </c>
      <c r="AW636" s="154" t="s">
        <v>31</v>
      </c>
      <c r="AX636" s="154" t="s">
        <v>77</v>
      </c>
      <c r="AY636" s="156" t="s">
        <v>133</v>
      </c>
    </row>
    <row r="637" spans="2:65" s="113" customFormat="1" ht="22.9" customHeight="1">
      <c r="B637" s="114"/>
      <c r="D637" s="115" t="s">
        <v>68</v>
      </c>
      <c r="E637" s="124" t="s">
        <v>915</v>
      </c>
      <c r="F637" s="124" t="s">
        <v>916</v>
      </c>
      <c r="I637" s="117"/>
      <c r="J637" s="125">
        <f>BK637</f>
        <v>0</v>
      </c>
      <c r="L637" s="114"/>
      <c r="M637" s="119"/>
      <c r="P637" s="120">
        <f>SUM(P638:P657)</f>
        <v>0</v>
      </c>
      <c r="R637" s="120">
        <f>SUM(R638:R657)</f>
        <v>0</v>
      </c>
      <c r="T637" s="121">
        <f>SUM(T638:T657)</f>
        <v>0</v>
      </c>
      <c r="AR637" s="115" t="s">
        <v>77</v>
      </c>
      <c r="AT637" s="122" t="s">
        <v>68</v>
      </c>
      <c r="AU637" s="122" t="s">
        <v>77</v>
      </c>
      <c r="AY637" s="115" t="s">
        <v>133</v>
      </c>
      <c r="BK637" s="123">
        <f>SUM(BK638:BK657)</f>
        <v>0</v>
      </c>
    </row>
    <row r="638" spans="2:65" s="18" customFormat="1" ht="21.75" customHeight="1">
      <c r="B638" s="19"/>
      <c r="C638" s="126" t="s">
        <v>917</v>
      </c>
      <c r="D638" s="126" t="s">
        <v>135</v>
      </c>
      <c r="E638" s="127" t="s">
        <v>918</v>
      </c>
      <c r="F638" s="128" t="s">
        <v>919</v>
      </c>
      <c r="G638" s="129" t="s">
        <v>343</v>
      </c>
      <c r="H638" s="130">
        <v>3.02</v>
      </c>
      <c r="I638" s="131"/>
      <c r="J638" s="132">
        <f>ROUND(I638*H638,2)</f>
        <v>0</v>
      </c>
      <c r="K638" s="133"/>
      <c r="L638" s="19"/>
      <c r="M638" s="134" t="s">
        <v>19</v>
      </c>
      <c r="N638" s="135" t="s">
        <v>40</v>
      </c>
      <c r="P638" s="136">
        <f>O638*H638</f>
        <v>0</v>
      </c>
      <c r="Q638" s="136">
        <v>0</v>
      </c>
      <c r="R638" s="136">
        <f>Q638*H638</f>
        <v>0</v>
      </c>
      <c r="S638" s="136">
        <v>0</v>
      </c>
      <c r="T638" s="137">
        <f>S638*H638</f>
        <v>0</v>
      </c>
      <c r="AR638" s="138" t="s">
        <v>139</v>
      </c>
      <c r="AT638" s="138" t="s">
        <v>135</v>
      </c>
      <c r="AU638" s="138" t="s">
        <v>79</v>
      </c>
      <c r="AY638" s="3" t="s">
        <v>133</v>
      </c>
      <c r="BE638" s="139">
        <f>IF(N638="základní",J638,0)</f>
        <v>0</v>
      </c>
      <c r="BF638" s="139">
        <f>IF(N638="snížená",J638,0)</f>
        <v>0</v>
      </c>
      <c r="BG638" s="139">
        <f>IF(N638="zákl. přenesená",J638,0)</f>
        <v>0</v>
      </c>
      <c r="BH638" s="139">
        <f>IF(N638="sníž. přenesená",J638,0)</f>
        <v>0</v>
      </c>
      <c r="BI638" s="139">
        <f>IF(N638="nulová",J638,0)</f>
        <v>0</v>
      </c>
      <c r="BJ638" s="3" t="s">
        <v>77</v>
      </c>
      <c r="BK638" s="139">
        <f>ROUND(I638*H638,2)</f>
        <v>0</v>
      </c>
      <c r="BL638" s="3" t="s">
        <v>139</v>
      </c>
      <c r="BM638" s="138" t="s">
        <v>920</v>
      </c>
    </row>
    <row r="639" spans="2:65" s="18" customFormat="1" ht="19.5">
      <c r="B639" s="19"/>
      <c r="D639" s="140" t="s">
        <v>141</v>
      </c>
      <c r="F639" s="141" t="s">
        <v>921</v>
      </c>
      <c r="I639" s="142"/>
      <c r="L639" s="19"/>
      <c r="M639" s="143"/>
      <c r="T639" s="43"/>
      <c r="AT639" s="3" t="s">
        <v>141</v>
      </c>
      <c r="AU639" s="3" t="s">
        <v>79</v>
      </c>
    </row>
    <row r="640" spans="2:65" s="18" customFormat="1">
      <c r="B640" s="19"/>
      <c r="D640" s="144" t="s">
        <v>143</v>
      </c>
      <c r="F640" s="145" t="s">
        <v>922</v>
      </c>
      <c r="I640" s="142"/>
      <c r="L640" s="19"/>
      <c r="M640" s="143"/>
      <c r="T640" s="43"/>
      <c r="AT640" s="3" t="s">
        <v>143</v>
      </c>
      <c r="AU640" s="3" t="s">
        <v>79</v>
      </c>
    </row>
    <row r="641" spans="2:65" s="154" customFormat="1">
      <c r="B641" s="155"/>
      <c r="D641" s="140" t="s">
        <v>182</v>
      </c>
      <c r="E641" s="156" t="s">
        <v>19</v>
      </c>
      <c r="F641" s="157" t="s">
        <v>923</v>
      </c>
      <c r="H641" s="158">
        <v>3.02</v>
      </c>
      <c r="I641" s="159"/>
      <c r="L641" s="155"/>
      <c r="M641" s="160"/>
      <c r="T641" s="161"/>
      <c r="AT641" s="156" t="s">
        <v>182</v>
      </c>
      <c r="AU641" s="156" t="s">
        <v>79</v>
      </c>
      <c r="AV641" s="154" t="s">
        <v>79</v>
      </c>
      <c r="AW641" s="154" t="s">
        <v>31</v>
      </c>
      <c r="AX641" s="154" t="s">
        <v>77</v>
      </c>
      <c r="AY641" s="156" t="s">
        <v>133</v>
      </c>
    </row>
    <row r="642" spans="2:65" s="18" customFormat="1" ht="24.2" customHeight="1">
      <c r="B642" s="19"/>
      <c r="C642" s="126" t="s">
        <v>924</v>
      </c>
      <c r="D642" s="126" t="s">
        <v>135</v>
      </c>
      <c r="E642" s="127" t="s">
        <v>925</v>
      </c>
      <c r="F642" s="128" t="s">
        <v>926</v>
      </c>
      <c r="G642" s="129" t="s">
        <v>343</v>
      </c>
      <c r="H642" s="130">
        <v>42.28</v>
      </c>
      <c r="I642" s="131"/>
      <c r="J642" s="132">
        <f>ROUND(I642*H642,2)</f>
        <v>0</v>
      </c>
      <c r="K642" s="133"/>
      <c r="L642" s="19"/>
      <c r="M642" s="134" t="s">
        <v>19</v>
      </c>
      <c r="N642" s="135" t="s">
        <v>40</v>
      </c>
      <c r="P642" s="136">
        <f>O642*H642</f>
        <v>0</v>
      </c>
      <c r="Q642" s="136">
        <v>0</v>
      </c>
      <c r="R642" s="136">
        <f>Q642*H642</f>
        <v>0</v>
      </c>
      <c r="S642" s="136">
        <v>0</v>
      </c>
      <c r="T642" s="137">
        <f>S642*H642</f>
        <v>0</v>
      </c>
      <c r="AR642" s="138" t="s">
        <v>139</v>
      </c>
      <c r="AT642" s="138" t="s">
        <v>135</v>
      </c>
      <c r="AU642" s="138" t="s">
        <v>79</v>
      </c>
      <c r="AY642" s="3" t="s">
        <v>133</v>
      </c>
      <c r="BE642" s="139">
        <f>IF(N642="základní",J642,0)</f>
        <v>0</v>
      </c>
      <c r="BF642" s="139">
        <f>IF(N642="snížená",J642,0)</f>
        <v>0</v>
      </c>
      <c r="BG642" s="139">
        <f>IF(N642="zákl. přenesená",J642,0)</f>
        <v>0</v>
      </c>
      <c r="BH642" s="139">
        <f>IF(N642="sníž. přenesená",J642,0)</f>
        <v>0</v>
      </c>
      <c r="BI642" s="139">
        <f>IF(N642="nulová",J642,0)</f>
        <v>0</v>
      </c>
      <c r="BJ642" s="3" t="s">
        <v>77</v>
      </c>
      <c r="BK642" s="139">
        <f>ROUND(I642*H642,2)</f>
        <v>0</v>
      </c>
      <c r="BL642" s="3" t="s">
        <v>139</v>
      </c>
      <c r="BM642" s="138" t="s">
        <v>927</v>
      </c>
    </row>
    <row r="643" spans="2:65" s="18" customFormat="1" ht="29.25">
      <c r="B643" s="19"/>
      <c r="D643" s="140" t="s">
        <v>141</v>
      </c>
      <c r="F643" s="141" t="s">
        <v>928</v>
      </c>
      <c r="I643" s="142"/>
      <c r="L643" s="19"/>
      <c r="M643" s="143"/>
      <c r="T643" s="43"/>
      <c r="AT643" s="3" t="s">
        <v>141</v>
      </c>
      <c r="AU643" s="3" t="s">
        <v>79</v>
      </c>
    </row>
    <row r="644" spans="2:65" s="18" customFormat="1">
      <c r="B644" s="19"/>
      <c r="D644" s="144" t="s">
        <v>143</v>
      </c>
      <c r="F644" s="145" t="s">
        <v>929</v>
      </c>
      <c r="I644" s="142"/>
      <c r="L644" s="19"/>
      <c r="M644" s="143"/>
      <c r="T644" s="43"/>
      <c r="AT644" s="3" t="s">
        <v>143</v>
      </c>
      <c r="AU644" s="3" t="s">
        <v>79</v>
      </c>
    </row>
    <row r="645" spans="2:65" s="154" customFormat="1">
      <c r="B645" s="155"/>
      <c r="D645" s="140" t="s">
        <v>182</v>
      </c>
      <c r="E645" s="156" t="s">
        <v>19</v>
      </c>
      <c r="F645" s="157" t="s">
        <v>930</v>
      </c>
      <c r="H645" s="158">
        <v>42.28</v>
      </c>
      <c r="I645" s="159"/>
      <c r="L645" s="155"/>
      <c r="M645" s="160"/>
      <c r="T645" s="161"/>
      <c r="AT645" s="156" t="s">
        <v>182</v>
      </c>
      <c r="AU645" s="156" t="s">
        <v>79</v>
      </c>
      <c r="AV645" s="154" t="s">
        <v>79</v>
      </c>
      <c r="AW645" s="154" t="s">
        <v>31</v>
      </c>
      <c r="AX645" s="154" t="s">
        <v>77</v>
      </c>
      <c r="AY645" s="156" t="s">
        <v>133</v>
      </c>
    </row>
    <row r="646" spans="2:65" s="18" customFormat="1" ht="24.2" customHeight="1">
      <c r="B646" s="19"/>
      <c r="C646" s="126" t="s">
        <v>931</v>
      </c>
      <c r="D646" s="126" t="s">
        <v>135</v>
      </c>
      <c r="E646" s="127" t="s">
        <v>932</v>
      </c>
      <c r="F646" s="128" t="s">
        <v>933</v>
      </c>
      <c r="G646" s="129" t="s">
        <v>343</v>
      </c>
      <c r="H646" s="130">
        <v>3.02</v>
      </c>
      <c r="I646" s="131"/>
      <c r="J646" s="132">
        <f>ROUND(I646*H646,2)</f>
        <v>0</v>
      </c>
      <c r="K646" s="133"/>
      <c r="L646" s="19"/>
      <c r="M646" s="134" t="s">
        <v>19</v>
      </c>
      <c r="N646" s="135" t="s">
        <v>40</v>
      </c>
      <c r="P646" s="136">
        <f>O646*H646</f>
        <v>0</v>
      </c>
      <c r="Q646" s="136">
        <v>0</v>
      </c>
      <c r="R646" s="136">
        <f>Q646*H646</f>
        <v>0</v>
      </c>
      <c r="S646" s="136">
        <v>0</v>
      </c>
      <c r="T646" s="137">
        <f>S646*H646</f>
        <v>0</v>
      </c>
      <c r="AR646" s="138" t="s">
        <v>139</v>
      </c>
      <c r="AT646" s="138" t="s">
        <v>135</v>
      </c>
      <c r="AU646" s="138" t="s">
        <v>79</v>
      </c>
      <c r="AY646" s="3" t="s">
        <v>133</v>
      </c>
      <c r="BE646" s="139">
        <f>IF(N646="základní",J646,0)</f>
        <v>0</v>
      </c>
      <c r="BF646" s="139">
        <f>IF(N646="snížená",J646,0)</f>
        <v>0</v>
      </c>
      <c r="BG646" s="139">
        <f>IF(N646="zákl. přenesená",J646,0)</f>
        <v>0</v>
      </c>
      <c r="BH646" s="139">
        <f>IF(N646="sníž. přenesená",J646,0)</f>
        <v>0</v>
      </c>
      <c r="BI646" s="139">
        <f>IF(N646="nulová",J646,0)</f>
        <v>0</v>
      </c>
      <c r="BJ646" s="3" t="s">
        <v>77</v>
      </c>
      <c r="BK646" s="139">
        <f>ROUND(I646*H646,2)</f>
        <v>0</v>
      </c>
      <c r="BL646" s="3" t="s">
        <v>139</v>
      </c>
      <c r="BM646" s="138" t="s">
        <v>934</v>
      </c>
    </row>
    <row r="647" spans="2:65" s="18" customFormat="1">
      <c r="B647" s="19"/>
      <c r="D647" s="140" t="s">
        <v>141</v>
      </c>
      <c r="F647" s="141" t="s">
        <v>935</v>
      </c>
      <c r="I647" s="142"/>
      <c r="L647" s="19"/>
      <c r="M647" s="143"/>
      <c r="T647" s="43"/>
      <c r="AT647" s="3" t="s">
        <v>141</v>
      </c>
      <c r="AU647" s="3" t="s">
        <v>79</v>
      </c>
    </row>
    <row r="648" spans="2:65" s="18" customFormat="1">
      <c r="B648" s="19"/>
      <c r="D648" s="144" t="s">
        <v>143</v>
      </c>
      <c r="F648" s="145" t="s">
        <v>936</v>
      </c>
      <c r="I648" s="142"/>
      <c r="L648" s="19"/>
      <c r="M648" s="143"/>
      <c r="T648" s="43"/>
      <c r="AT648" s="3" t="s">
        <v>143</v>
      </c>
      <c r="AU648" s="3" t="s">
        <v>79</v>
      </c>
    </row>
    <row r="649" spans="2:65" s="154" customFormat="1">
      <c r="B649" s="155"/>
      <c r="D649" s="140" t="s">
        <v>182</v>
      </c>
      <c r="E649" s="156" t="s">
        <v>19</v>
      </c>
      <c r="F649" s="157" t="s">
        <v>923</v>
      </c>
      <c r="H649" s="158">
        <v>3.02</v>
      </c>
      <c r="I649" s="159"/>
      <c r="L649" s="155"/>
      <c r="M649" s="160"/>
      <c r="T649" s="161"/>
      <c r="AT649" s="156" t="s">
        <v>182</v>
      </c>
      <c r="AU649" s="156" t="s">
        <v>79</v>
      </c>
      <c r="AV649" s="154" t="s">
        <v>79</v>
      </c>
      <c r="AW649" s="154" t="s">
        <v>31</v>
      </c>
      <c r="AX649" s="154" t="s">
        <v>77</v>
      </c>
      <c r="AY649" s="156" t="s">
        <v>133</v>
      </c>
    </row>
    <row r="650" spans="2:65" s="18" customFormat="1" ht="44.25" customHeight="1">
      <c r="B650" s="19"/>
      <c r="C650" s="126" t="s">
        <v>937</v>
      </c>
      <c r="D650" s="126" t="s">
        <v>135</v>
      </c>
      <c r="E650" s="127" t="s">
        <v>938</v>
      </c>
      <c r="F650" s="128" t="s">
        <v>939</v>
      </c>
      <c r="G650" s="129" t="s">
        <v>343</v>
      </c>
      <c r="H650" s="130">
        <v>1.74</v>
      </c>
      <c r="I650" s="131"/>
      <c r="J650" s="132">
        <f>ROUND(I650*H650,2)</f>
        <v>0</v>
      </c>
      <c r="K650" s="133"/>
      <c r="L650" s="19"/>
      <c r="M650" s="134" t="s">
        <v>19</v>
      </c>
      <c r="N650" s="135" t="s">
        <v>40</v>
      </c>
      <c r="P650" s="136">
        <f>O650*H650</f>
        <v>0</v>
      </c>
      <c r="Q650" s="136">
        <v>0</v>
      </c>
      <c r="R650" s="136">
        <f>Q650*H650</f>
        <v>0</v>
      </c>
      <c r="S650" s="136">
        <v>0</v>
      </c>
      <c r="T650" s="137">
        <f>S650*H650</f>
        <v>0</v>
      </c>
      <c r="AR650" s="138" t="s">
        <v>139</v>
      </c>
      <c r="AT650" s="138" t="s">
        <v>135</v>
      </c>
      <c r="AU650" s="138" t="s">
        <v>79</v>
      </c>
      <c r="AY650" s="3" t="s">
        <v>133</v>
      </c>
      <c r="BE650" s="139">
        <f>IF(N650="základní",J650,0)</f>
        <v>0</v>
      </c>
      <c r="BF650" s="139">
        <f>IF(N650="snížená",J650,0)</f>
        <v>0</v>
      </c>
      <c r="BG650" s="139">
        <f>IF(N650="zákl. přenesená",J650,0)</f>
        <v>0</v>
      </c>
      <c r="BH650" s="139">
        <f>IF(N650="sníž. přenesená",J650,0)</f>
        <v>0</v>
      </c>
      <c r="BI650" s="139">
        <f>IF(N650="nulová",J650,0)</f>
        <v>0</v>
      </c>
      <c r="BJ650" s="3" t="s">
        <v>77</v>
      </c>
      <c r="BK650" s="139">
        <f>ROUND(I650*H650,2)</f>
        <v>0</v>
      </c>
      <c r="BL650" s="3" t="s">
        <v>139</v>
      </c>
      <c r="BM650" s="138" t="s">
        <v>940</v>
      </c>
    </row>
    <row r="651" spans="2:65" s="18" customFormat="1" ht="29.25">
      <c r="B651" s="19"/>
      <c r="D651" s="140" t="s">
        <v>141</v>
      </c>
      <c r="F651" s="141" t="s">
        <v>443</v>
      </c>
      <c r="I651" s="142"/>
      <c r="L651" s="19"/>
      <c r="M651" s="143"/>
      <c r="T651" s="43"/>
      <c r="AT651" s="3" t="s">
        <v>141</v>
      </c>
      <c r="AU651" s="3" t="s">
        <v>79</v>
      </c>
    </row>
    <row r="652" spans="2:65" s="18" customFormat="1">
      <c r="B652" s="19"/>
      <c r="D652" s="144" t="s">
        <v>143</v>
      </c>
      <c r="F652" s="145" t="s">
        <v>941</v>
      </c>
      <c r="I652" s="142"/>
      <c r="L652" s="19"/>
      <c r="M652" s="143"/>
      <c r="T652" s="43"/>
      <c r="AT652" s="3" t="s">
        <v>143</v>
      </c>
      <c r="AU652" s="3" t="s">
        <v>79</v>
      </c>
    </row>
    <row r="653" spans="2:65" s="154" customFormat="1">
      <c r="B653" s="155"/>
      <c r="D653" s="140" t="s">
        <v>182</v>
      </c>
      <c r="E653" s="156" t="s">
        <v>19</v>
      </c>
      <c r="F653" s="157" t="s">
        <v>942</v>
      </c>
      <c r="H653" s="158">
        <v>1.74</v>
      </c>
      <c r="I653" s="159"/>
      <c r="L653" s="155"/>
      <c r="M653" s="160"/>
      <c r="T653" s="161"/>
      <c r="AT653" s="156" t="s">
        <v>182</v>
      </c>
      <c r="AU653" s="156" t="s">
        <v>79</v>
      </c>
      <c r="AV653" s="154" t="s">
        <v>79</v>
      </c>
      <c r="AW653" s="154" t="s">
        <v>31</v>
      </c>
      <c r="AX653" s="154" t="s">
        <v>77</v>
      </c>
      <c r="AY653" s="156" t="s">
        <v>133</v>
      </c>
    </row>
    <row r="654" spans="2:65" s="18" customFormat="1" ht="44.25" customHeight="1">
      <c r="B654" s="19"/>
      <c r="C654" s="126" t="s">
        <v>943</v>
      </c>
      <c r="D654" s="126" t="s">
        <v>135</v>
      </c>
      <c r="E654" s="127" t="s">
        <v>944</v>
      </c>
      <c r="F654" s="128" t="s">
        <v>945</v>
      </c>
      <c r="G654" s="129" t="s">
        <v>343</v>
      </c>
      <c r="H654" s="130">
        <v>1.28</v>
      </c>
      <c r="I654" s="131"/>
      <c r="J654" s="132">
        <f>ROUND(I654*H654,2)</f>
        <v>0</v>
      </c>
      <c r="K654" s="133"/>
      <c r="L654" s="19"/>
      <c r="M654" s="134" t="s">
        <v>19</v>
      </c>
      <c r="N654" s="135" t="s">
        <v>40</v>
      </c>
      <c r="P654" s="136">
        <f>O654*H654</f>
        <v>0</v>
      </c>
      <c r="Q654" s="136">
        <v>0</v>
      </c>
      <c r="R654" s="136">
        <f>Q654*H654</f>
        <v>0</v>
      </c>
      <c r="S654" s="136">
        <v>0</v>
      </c>
      <c r="T654" s="137">
        <f>S654*H654</f>
        <v>0</v>
      </c>
      <c r="AR654" s="138" t="s">
        <v>139</v>
      </c>
      <c r="AT654" s="138" t="s">
        <v>135</v>
      </c>
      <c r="AU654" s="138" t="s">
        <v>79</v>
      </c>
      <c r="AY654" s="3" t="s">
        <v>133</v>
      </c>
      <c r="BE654" s="139">
        <f>IF(N654="základní",J654,0)</f>
        <v>0</v>
      </c>
      <c r="BF654" s="139">
        <f>IF(N654="snížená",J654,0)</f>
        <v>0</v>
      </c>
      <c r="BG654" s="139">
        <f>IF(N654="zákl. přenesená",J654,0)</f>
        <v>0</v>
      </c>
      <c r="BH654" s="139">
        <f>IF(N654="sníž. přenesená",J654,0)</f>
        <v>0</v>
      </c>
      <c r="BI654" s="139">
        <f>IF(N654="nulová",J654,0)</f>
        <v>0</v>
      </c>
      <c r="BJ654" s="3" t="s">
        <v>77</v>
      </c>
      <c r="BK654" s="139">
        <f>ROUND(I654*H654,2)</f>
        <v>0</v>
      </c>
      <c r="BL654" s="3" t="s">
        <v>139</v>
      </c>
      <c r="BM654" s="138" t="s">
        <v>946</v>
      </c>
    </row>
    <row r="655" spans="2:65" s="18" customFormat="1" ht="29.25">
      <c r="B655" s="19"/>
      <c r="D655" s="140" t="s">
        <v>141</v>
      </c>
      <c r="F655" s="141" t="s">
        <v>947</v>
      </c>
      <c r="I655" s="142"/>
      <c r="L655" s="19"/>
      <c r="M655" s="143"/>
      <c r="T655" s="43"/>
      <c r="AT655" s="3" t="s">
        <v>141</v>
      </c>
      <c r="AU655" s="3" t="s">
        <v>79</v>
      </c>
    </row>
    <row r="656" spans="2:65" s="18" customFormat="1">
      <c r="B656" s="19"/>
      <c r="D656" s="144" t="s">
        <v>143</v>
      </c>
      <c r="F656" s="145" t="s">
        <v>948</v>
      </c>
      <c r="I656" s="142"/>
      <c r="L656" s="19"/>
      <c r="M656" s="143"/>
      <c r="T656" s="43"/>
      <c r="AT656" s="3" t="s">
        <v>143</v>
      </c>
      <c r="AU656" s="3" t="s">
        <v>79</v>
      </c>
    </row>
    <row r="657" spans="2:65" s="154" customFormat="1">
      <c r="B657" s="155"/>
      <c r="D657" s="140" t="s">
        <v>182</v>
      </c>
      <c r="E657" s="156" t="s">
        <v>19</v>
      </c>
      <c r="F657" s="157" t="s">
        <v>949</v>
      </c>
      <c r="H657" s="158">
        <v>1.28</v>
      </c>
      <c r="I657" s="159"/>
      <c r="L657" s="155"/>
      <c r="M657" s="160"/>
      <c r="T657" s="161"/>
      <c r="AT657" s="156" t="s">
        <v>182</v>
      </c>
      <c r="AU657" s="156" t="s">
        <v>79</v>
      </c>
      <c r="AV657" s="154" t="s">
        <v>79</v>
      </c>
      <c r="AW657" s="154" t="s">
        <v>31</v>
      </c>
      <c r="AX657" s="154" t="s">
        <v>77</v>
      </c>
      <c r="AY657" s="156" t="s">
        <v>133</v>
      </c>
    </row>
    <row r="658" spans="2:65" s="113" customFormat="1" ht="22.9" customHeight="1">
      <c r="B658" s="114"/>
      <c r="D658" s="115" t="s">
        <v>68</v>
      </c>
      <c r="E658" s="124" t="s">
        <v>950</v>
      </c>
      <c r="F658" s="124" t="s">
        <v>951</v>
      </c>
      <c r="I658" s="117"/>
      <c r="J658" s="125">
        <f>BK658</f>
        <v>0</v>
      </c>
      <c r="L658" s="114"/>
      <c r="M658" s="119"/>
      <c r="P658" s="120">
        <f>SUM(P659:P661)</f>
        <v>0</v>
      </c>
      <c r="R658" s="120">
        <f>SUM(R659:R661)</f>
        <v>0</v>
      </c>
      <c r="T658" s="121">
        <f>SUM(T659:T661)</f>
        <v>0</v>
      </c>
      <c r="AR658" s="115" t="s">
        <v>77</v>
      </c>
      <c r="AT658" s="122" t="s">
        <v>68</v>
      </c>
      <c r="AU658" s="122" t="s">
        <v>77</v>
      </c>
      <c r="AY658" s="115" t="s">
        <v>133</v>
      </c>
      <c r="BK658" s="123">
        <f>SUM(BK659:BK661)</f>
        <v>0</v>
      </c>
    </row>
    <row r="659" spans="2:65" s="18" customFormat="1" ht="24.2" customHeight="1">
      <c r="B659" s="19"/>
      <c r="C659" s="126" t="s">
        <v>952</v>
      </c>
      <c r="D659" s="126" t="s">
        <v>135</v>
      </c>
      <c r="E659" s="127" t="s">
        <v>953</v>
      </c>
      <c r="F659" s="128" t="s">
        <v>954</v>
      </c>
      <c r="G659" s="129" t="s">
        <v>343</v>
      </c>
      <c r="H659" s="130">
        <v>1148.2370000000001</v>
      </c>
      <c r="I659" s="131"/>
      <c r="J659" s="132">
        <f>ROUND(I659*H659,2)</f>
        <v>0</v>
      </c>
      <c r="K659" s="133"/>
      <c r="L659" s="19"/>
      <c r="M659" s="134" t="s">
        <v>19</v>
      </c>
      <c r="N659" s="135" t="s">
        <v>40</v>
      </c>
      <c r="P659" s="136">
        <f>O659*H659</f>
        <v>0</v>
      </c>
      <c r="Q659" s="136">
        <v>0</v>
      </c>
      <c r="R659" s="136">
        <f>Q659*H659</f>
        <v>0</v>
      </c>
      <c r="S659" s="136">
        <v>0</v>
      </c>
      <c r="T659" s="137">
        <f>S659*H659</f>
        <v>0</v>
      </c>
      <c r="AR659" s="138" t="s">
        <v>139</v>
      </c>
      <c r="AT659" s="138" t="s">
        <v>135</v>
      </c>
      <c r="AU659" s="138" t="s">
        <v>79</v>
      </c>
      <c r="AY659" s="3" t="s">
        <v>133</v>
      </c>
      <c r="BE659" s="139">
        <f>IF(N659="základní",J659,0)</f>
        <v>0</v>
      </c>
      <c r="BF659" s="139">
        <f>IF(N659="snížená",J659,0)</f>
        <v>0</v>
      </c>
      <c r="BG659" s="139">
        <f>IF(N659="zákl. přenesená",J659,0)</f>
        <v>0</v>
      </c>
      <c r="BH659" s="139">
        <f>IF(N659="sníž. přenesená",J659,0)</f>
        <v>0</v>
      </c>
      <c r="BI659" s="139">
        <f>IF(N659="nulová",J659,0)</f>
        <v>0</v>
      </c>
      <c r="BJ659" s="3" t="s">
        <v>77</v>
      </c>
      <c r="BK659" s="139">
        <f>ROUND(I659*H659,2)</f>
        <v>0</v>
      </c>
      <c r="BL659" s="3" t="s">
        <v>139</v>
      </c>
      <c r="BM659" s="138" t="s">
        <v>955</v>
      </c>
    </row>
    <row r="660" spans="2:65" s="18" customFormat="1" ht="29.25">
      <c r="B660" s="19"/>
      <c r="D660" s="140" t="s">
        <v>141</v>
      </c>
      <c r="F660" s="141" t="s">
        <v>956</v>
      </c>
      <c r="I660" s="142"/>
      <c r="L660" s="19"/>
      <c r="M660" s="143"/>
      <c r="T660" s="43"/>
      <c r="AT660" s="3" t="s">
        <v>141</v>
      </c>
      <c r="AU660" s="3" t="s">
        <v>79</v>
      </c>
    </row>
    <row r="661" spans="2:65" s="18" customFormat="1">
      <c r="B661" s="19"/>
      <c r="D661" s="144" t="s">
        <v>143</v>
      </c>
      <c r="F661" s="145" t="s">
        <v>957</v>
      </c>
      <c r="I661" s="142"/>
      <c r="L661" s="19"/>
      <c r="M661" s="143"/>
      <c r="T661" s="43"/>
      <c r="AT661" s="3" t="s">
        <v>143</v>
      </c>
      <c r="AU661" s="3" t="s">
        <v>79</v>
      </c>
    </row>
    <row r="662" spans="2:65" s="113" customFormat="1" ht="25.9" customHeight="1">
      <c r="B662" s="114"/>
      <c r="D662" s="115" t="s">
        <v>68</v>
      </c>
      <c r="E662" s="116" t="s">
        <v>308</v>
      </c>
      <c r="F662" s="116" t="s">
        <v>958</v>
      </c>
      <c r="I662" s="117"/>
      <c r="J662" s="118">
        <f>BK662</f>
        <v>0</v>
      </c>
      <c r="L662" s="114"/>
      <c r="M662" s="119"/>
      <c r="P662" s="120">
        <f>P663</f>
        <v>0</v>
      </c>
      <c r="R662" s="120">
        <f>R663</f>
        <v>5.5410000000000001E-2</v>
      </c>
      <c r="T662" s="121">
        <f>T663</f>
        <v>0</v>
      </c>
      <c r="AR662" s="115" t="s">
        <v>152</v>
      </c>
      <c r="AT662" s="122" t="s">
        <v>68</v>
      </c>
      <c r="AU662" s="122" t="s">
        <v>69</v>
      </c>
      <c r="AY662" s="115" t="s">
        <v>133</v>
      </c>
      <c r="BK662" s="123">
        <f>BK663</f>
        <v>0</v>
      </c>
    </row>
    <row r="663" spans="2:65" s="113" customFormat="1" ht="22.9" customHeight="1">
      <c r="B663" s="114"/>
      <c r="D663" s="115" t="s">
        <v>68</v>
      </c>
      <c r="E663" s="124" t="s">
        <v>959</v>
      </c>
      <c r="F663" s="124" t="s">
        <v>960</v>
      </c>
      <c r="I663" s="117"/>
      <c r="J663" s="125">
        <f>BK663</f>
        <v>0</v>
      </c>
      <c r="L663" s="114"/>
      <c r="M663" s="119"/>
      <c r="P663" s="120">
        <f>SUM(P664:P673)</f>
        <v>0</v>
      </c>
      <c r="R663" s="120">
        <f>SUM(R664:R673)</f>
        <v>5.5410000000000001E-2</v>
      </c>
      <c r="T663" s="121">
        <f>SUM(T664:T673)</f>
        <v>0</v>
      </c>
      <c r="AR663" s="115" t="s">
        <v>152</v>
      </c>
      <c r="AT663" s="122" t="s">
        <v>68</v>
      </c>
      <c r="AU663" s="122" t="s">
        <v>77</v>
      </c>
      <c r="AY663" s="115" t="s">
        <v>133</v>
      </c>
      <c r="BK663" s="123">
        <f>SUM(BK664:BK673)</f>
        <v>0</v>
      </c>
    </row>
    <row r="664" spans="2:65" s="18" customFormat="1" ht="24.2" customHeight="1">
      <c r="B664" s="19"/>
      <c r="C664" s="126" t="s">
        <v>961</v>
      </c>
      <c r="D664" s="126" t="s">
        <v>135</v>
      </c>
      <c r="E664" s="127" t="s">
        <v>962</v>
      </c>
      <c r="F664" s="128" t="s">
        <v>963</v>
      </c>
      <c r="G664" s="129" t="s">
        <v>200</v>
      </c>
      <c r="H664" s="130">
        <v>27</v>
      </c>
      <c r="I664" s="131"/>
      <c r="J664" s="132">
        <f>ROUND(I664*H664,2)</f>
        <v>0</v>
      </c>
      <c r="K664" s="133"/>
      <c r="L664" s="19"/>
      <c r="M664" s="134" t="s">
        <v>19</v>
      </c>
      <c r="N664" s="135" t="s">
        <v>40</v>
      </c>
      <c r="P664" s="136">
        <f>O664*H664</f>
        <v>0</v>
      </c>
      <c r="Q664" s="136">
        <v>4.2999999999999999E-4</v>
      </c>
      <c r="R664" s="136">
        <f>Q664*H664</f>
        <v>1.1610000000000001E-2</v>
      </c>
      <c r="S664" s="136">
        <v>0</v>
      </c>
      <c r="T664" s="137">
        <f>S664*H664</f>
        <v>0</v>
      </c>
      <c r="AR664" s="138" t="s">
        <v>574</v>
      </c>
      <c r="AT664" s="138" t="s">
        <v>135</v>
      </c>
      <c r="AU664" s="138" t="s">
        <v>79</v>
      </c>
      <c r="AY664" s="3" t="s">
        <v>133</v>
      </c>
      <c r="BE664" s="139">
        <f>IF(N664="základní",J664,0)</f>
        <v>0</v>
      </c>
      <c r="BF664" s="139">
        <f>IF(N664="snížená",J664,0)</f>
        <v>0</v>
      </c>
      <c r="BG664" s="139">
        <f>IF(N664="zákl. přenesená",J664,0)</f>
        <v>0</v>
      </c>
      <c r="BH664" s="139">
        <f>IF(N664="sníž. přenesená",J664,0)</f>
        <v>0</v>
      </c>
      <c r="BI664" s="139">
        <f>IF(N664="nulová",J664,0)</f>
        <v>0</v>
      </c>
      <c r="BJ664" s="3" t="s">
        <v>77</v>
      </c>
      <c r="BK664" s="139">
        <f>ROUND(I664*H664,2)</f>
        <v>0</v>
      </c>
      <c r="BL664" s="3" t="s">
        <v>574</v>
      </c>
      <c r="BM664" s="138" t="s">
        <v>964</v>
      </c>
    </row>
    <row r="665" spans="2:65" s="18" customFormat="1" ht="19.5">
      <c r="B665" s="19"/>
      <c r="D665" s="140" t="s">
        <v>141</v>
      </c>
      <c r="F665" s="141" t="s">
        <v>965</v>
      </c>
      <c r="I665" s="142"/>
      <c r="L665" s="19"/>
      <c r="M665" s="143"/>
      <c r="T665" s="43"/>
      <c r="AT665" s="3" t="s">
        <v>141</v>
      </c>
      <c r="AU665" s="3" t="s">
        <v>79</v>
      </c>
    </row>
    <row r="666" spans="2:65" s="18" customFormat="1">
      <c r="B666" s="19"/>
      <c r="D666" s="144" t="s">
        <v>143</v>
      </c>
      <c r="F666" s="145" t="s">
        <v>966</v>
      </c>
      <c r="I666" s="142"/>
      <c r="L666" s="19"/>
      <c r="M666" s="143"/>
      <c r="T666" s="43"/>
      <c r="AT666" s="3" t="s">
        <v>143</v>
      </c>
      <c r="AU666" s="3" t="s">
        <v>79</v>
      </c>
    </row>
    <row r="667" spans="2:65" s="154" customFormat="1">
      <c r="B667" s="155"/>
      <c r="D667" s="140" t="s">
        <v>182</v>
      </c>
      <c r="E667" s="156" t="s">
        <v>19</v>
      </c>
      <c r="F667" s="157" t="s">
        <v>967</v>
      </c>
      <c r="H667" s="158">
        <v>27</v>
      </c>
      <c r="I667" s="159"/>
      <c r="L667" s="155"/>
      <c r="M667" s="160"/>
      <c r="T667" s="161"/>
      <c r="AT667" s="156" t="s">
        <v>182</v>
      </c>
      <c r="AU667" s="156" t="s">
        <v>79</v>
      </c>
      <c r="AV667" s="154" t="s">
        <v>79</v>
      </c>
      <c r="AW667" s="154" t="s">
        <v>31</v>
      </c>
      <c r="AX667" s="154" t="s">
        <v>77</v>
      </c>
      <c r="AY667" s="156" t="s">
        <v>133</v>
      </c>
    </row>
    <row r="668" spans="2:65" s="18" customFormat="1" ht="16.5" customHeight="1">
      <c r="B668" s="19"/>
      <c r="C668" s="170" t="s">
        <v>968</v>
      </c>
      <c r="D668" s="170" t="s">
        <v>308</v>
      </c>
      <c r="E668" s="171" t="s">
        <v>969</v>
      </c>
      <c r="F668" s="172" t="s">
        <v>970</v>
      </c>
      <c r="G668" s="173" t="s">
        <v>138</v>
      </c>
      <c r="H668" s="174">
        <v>108</v>
      </c>
      <c r="I668" s="175"/>
      <c r="J668" s="176">
        <f>ROUND(I668*H668,2)</f>
        <v>0</v>
      </c>
      <c r="K668" s="177"/>
      <c r="L668" s="178"/>
      <c r="M668" s="179" t="s">
        <v>19</v>
      </c>
      <c r="N668" s="180" t="s">
        <v>40</v>
      </c>
      <c r="P668" s="136">
        <f>O668*H668</f>
        <v>0</v>
      </c>
      <c r="Q668" s="136">
        <v>2.9E-4</v>
      </c>
      <c r="R668" s="136">
        <f>Q668*H668</f>
        <v>3.1320000000000001E-2</v>
      </c>
      <c r="S668" s="136">
        <v>0</v>
      </c>
      <c r="T668" s="137">
        <f>S668*H668</f>
        <v>0</v>
      </c>
      <c r="AR668" s="138" t="s">
        <v>971</v>
      </c>
      <c r="AT668" s="138" t="s">
        <v>308</v>
      </c>
      <c r="AU668" s="138" t="s">
        <v>79</v>
      </c>
      <c r="AY668" s="3" t="s">
        <v>133</v>
      </c>
      <c r="BE668" s="139">
        <f>IF(N668="základní",J668,0)</f>
        <v>0</v>
      </c>
      <c r="BF668" s="139">
        <f>IF(N668="snížená",J668,0)</f>
        <v>0</v>
      </c>
      <c r="BG668" s="139">
        <f>IF(N668="zákl. přenesená",J668,0)</f>
        <v>0</v>
      </c>
      <c r="BH668" s="139">
        <f>IF(N668="sníž. přenesená",J668,0)</f>
        <v>0</v>
      </c>
      <c r="BI668" s="139">
        <f>IF(N668="nulová",J668,0)</f>
        <v>0</v>
      </c>
      <c r="BJ668" s="3" t="s">
        <v>77</v>
      </c>
      <c r="BK668" s="139">
        <f>ROUND(I668*H668,2)</f>
        <v>0</v>
      </c>
      <c r="BL668" s="3" t="s">
        <v>574</v>
      </c>
      <c r="BM668" s="138" t="s">
        <v>972</v>
      </c>
    </row>
    <row r="669" spans="2:65" s="18" customFormat="1">
      <c r="B669" s="19"/>
      <c r="D669" s="140" t="s">
        <v>141</v>
      </c>
      <c r="F669" s="141" t="s">
        <v>970</v>
      </c>
      <c r="I669" s="142"/>
      <c r="L669" s="19"/>
      <c r="M669" s="143"/>
      <c r="T669" s="43"/>
      <c r="AT669" s="3" t="s">
        <v>141</v>
      </c>
      <c r="AU669" s="3" t="s">
        <v>79</v>
      </c>
    </row>
    <row r="670" spans="2:65" s="154" customFormat="1">
      <c r="B670" s="155"/>
      <c r="D670" s="140" t="s">
        <v>182</v>
      </c>
      <c r="E670" s="156" t="s">
        <v>19</v>
      </c>
      <c r="F670" s="157" t="s">
        <v>973</v>
      </c>
      <c r="H670" s="158">
        <v>108</v>
      </c>
      <c r="I670" s="159"/>
      <c r="L670" s="155"/>
      <c r="M670" s="160"/>
      <c r="T670" s="161"/>
      <c r="AT670" s="156" t="s">
        <v>182</v>
      </c>
      <c r="AU670" s="156" t="s">
        <v>79</v>
      </c>
      <c r="AV670" s="154" t="s">
        <v>79</v>
      </c>
      <c r="AW670" s="154" t="s">
        <v>31</v>
      </c>
      <c r="AX670" s="154" t="s">
        <v>77</v>
      </c>
      <c r="AY670" s="156" t="s">
        <v>133</v>
      </c>
    </row>
    <row r="671" spans="2:65" s="18" customFormat="1" ht="24.2" customHeight="1">
      <c r="B671" s="19"/>
      <c r="C671" s="170" t="s">
        <v>974</v>
      </c>
      <c r="D671" s="170" t="s">
        <v>308</v>
      </c>
      <c r="E671" s="171" t="s">
        <v>975</v>
      </c>
      <c r="F671" s="172" t="s">
        <v>976</v>
      </c>
      <c r="G671" s="173" t="s">
        <v>138</v>
      </c>
      <c r="H671" s="174">
        <v>4</v>
      </c>
      <c r="I671" s="175"/>
      <c r="J671" s="176">
        <f>ROUND(I671*H671,2)</f>
        <v>0</v>
      </c>
      <c r="K671" s="177"/>
      <c r="L671" s="178"/>
      <c r="M671" s="179" t="s">
        <v>19</v>
      </c>
      <c r="N671" s="180" t="s">
        <v>40</v>
      </c>
      <c r="P671" s="136">
        <f>O671*H671</f>
        <v>0</v>
      </c>
      <c r="Q671" s="136">
        <v>3.1199999999999999E-3</v>
      </c>
      <c r="R671" s="136">
        <f>Q671*H671</f>
        <v>1.248E-2</v>
      </c>
      <c r="S671" s="136">
        <v>0</v>
      </c>
      <c r="T671" s="137">
        <f>S671*H671</f>
        <v>0</v>
      </c>
      <c r="AR671" s="138" t="s">
        <v>971</v>
      </c>
      <c r="AT671" s="138" t="s">
        <v>308</v>
      </c>
      <c r="AU671" s="138" t="s">
        <v>79</v>
      </c>
      <c r="AY671" s="3" t="s">
        <v>133</v>
      </c>
      <c r="BE671" s="139">
        <f>IF(N671="základní",J671,0)</f>
        <v>0</v>
      </c>
      <c r="BF671" s="139">
        <f>IF(N671="snížená",J671,0)</f>
        <v>0</v>
      </c>
      <c r="BG671" s="139">
        <f>IF(N671="zákl. přenesená",J671,0)</f>
        <v>0</v>
      </c>
      <c r="BH671" s="139">
        <f>IF(N671="sníž. přenesená",J671,0)</f>
        <v>0</v>
      </c>
      <c r="BI671" s="139">
        <f>IF(N671="nulová",J671,0)</f>
        <v>0</v>
      </c>
      <c r="BJ671" s="3" t="s">
        <v>77</v>
      </c>
      <c r="BK671" s="139">
        <f>ROUND(I671*H671,2)</f>
        <v>0</v>
      </c>
      <c r="BL671" s="3" t="s">
        <v>574</v>
      </c>
      <c r="BM671" s="138" t="s">
        <v>977</v>
      </c>
    </row>
    <row r="672" spans="2:65" s="18" customFormat="1">
      <c r="B672" s="19"/>
      <c r="D672" s="140" t="s">
        <v>141</v>
      </c>
      <c r="F672" s="141" t="s">
        <v>976</v>
      </c>
      <c r="I672" s="142"/>
      <c r="L672" s="19"/>
      <c r="M672" s="143"/>
      <c r="T672" s="43"/>
      <c r="AT672" s="3" t="s">
        <v>141</v>
      </c>
      <c r="AU672" s="3" t="s">
        <v>79</v>
      </c>
    </row>
    <row r="673" spans="2:51" s="154" customFormat="1">
      <c r="B673" s="155"/>
      <c r="D673" s="140" t="s">
        <v>182</v>
      </c>
      <c r="E673" s="156" t="s">
        <v>19</v>
      </c>
      <c r="F673" s="157" t="s">
        <v>139</v>
      </c>
      <c r="H673" s="158">
        <v>4</v>
      </c>
      <c r="I673" s="159"/>
      <c r="L673" s="155"/>
      <c r="M673" s="181"/>
      <c r="N673" s="182"/>
      <c r="O673" s="182"/>
      <c r="P673" s="182"/>
      <c r="Q673" s="182"/>
      <c r="R673" s="182"/>
      <c r="S673" s="182"/>
      <c r="T673" s="183"/>
      <c r="AT673" s="156" t="s">
        <v>182</v>
      </c>
      <c r="AU673" s="156" t="s">
        <v>79</v>
      </c>
      <c r="AV673" s="154" t="s">
        <v>79</v>
      </c>
      <c r="AW673" s="154" t="s">
        <v>31</v>
      </c>
      <c r="AX673" s="154" t="s">
        <v>77</v>
      </c>
      <c r="AY673" s="156" t="s">
        <v>133</v>
      </c>
    </row>
    <row r="674" spans="2:51" s="18" customFormat="1" ht="6.95" customHeight="1">
      <c r="B674" s="29"/>
      <c r="C674" s="30"/>
      <c r="D674" s="30"/>
      <c r="E674" s="30"/>
      <c r="F674" s="30"/>
      <c r="G674" s="30"/>
      <c r="H674" s="30"/>
      <c r="I674" s="30"/>
      <c r="J674" s="30"/>
      <c r="K674" s="30"/>
      <c r="L674" s="19"/>
    </row>
  </sheetData>
  <sheetProtection algorithmName="SHA-512" hashValue="KKeddv4Wx5H40Hx4JMr2ur68LiWOGyidA4e8faHs1qScQ0GUI20AJGg3n+kNUJhL/2z7ioQLaDIMhQI4+7w8DA==" saltValue="hBn5O769pEqcEhtxzyTVKmtKqt825sNprXmSIUiJ1oF7qib2PRGNPojwzmnXDXepeUGssGh93naoNxQas7EGpQ==" spinCount="100000" sheet="1" objects="1" scenarios="1" formatColumns="0" formatRows="0" autoFilter="0"/>
  <autoFilter ref="C90:K673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 xr:uid="{BFFCBCBE-D297-4BDF-B768-9954E5E8D9DB}"/>
    <hyperlink ref="F100" r:id="rId2" xr:uid="{FE800E83-F199-41F6-8224-AE3B1A0E7322}"/>
    <hyperlink ref="F104" r:id="rId3" xr:uid="{9AFD9E9E-A9C6-45E5-82C9-806C7E947956}"/>
    <hyperlink ref="F107" r:id="rId4" xr:uid="{877A7B12-5B3D-4E66-9D5D-BE6B6F687FA6}"/>
    <hyperlink ref="F110" r:id="rId5" xr:uid="{DD9ECF97-DC31-41AA-9725-AD6FAB3F21BD}"/>
    <hyperlink ref="F113" r:id="rId6" xr:uid="{91299042-72FD-4D06-B828-54D184C80AC4}"/>
    <hyperlink ref="F116" r:id="rId7" xr:uid="{3C5EF07E-2141-45CE-8BB8-DCD816C20B56}"/>
    <hyperlink ref="F121" r:id="rId8" xr:uid="{E0A15B62-A32A-480C-AD2A-A337D212AF3B}"/>
    <hyperlink ref="F126" r:id="rId9" xr:uid="{C17FBF47-E6CA-4060-AF86-8F6FB168EC26}"/>
    <hyperlink ref="F131" r:id="rId10" xr:uid="{FAB4894E-E573-4966-8F38-5D65ABBD9EF8}"/>
    <hyperlink ref="F136" r:id="rId11" xr:uid="{3BBD6465-C94B-489D-89DE-14D3979DEEE7}"/>
    <hyperlink ref="F140" r:id="rId12" xr:uid="{81F39B7C-F0AA-423E-8688-506D0C9C4219}"/>
    <hyperlink ref="F147" r:id="rId13" xr:uid="{DC3D3963-5FB9-4CEB-87AF-A7364CF17807}"/>
    <hyperlink ref="F151" r:id="rId14" xr:uid="{ED120792-1292-4416-8888-2540CEACAE5E}"/>
    <hyperlink ref="F155" r:id="rId15" xr:uid="{CFA890C9-F169-4A97-9E94-511F29BE7FA2}"/>
    <hyperlink ref="F159" r:id="rId16" xr:uid="{570477D9-13D6-469D-9979-28E95CC7248C}"/>
    <hyperlink ref="F163" r:id="rId17" xr:uid="{B114B686-5426-45EB-AAD3-A53BEF53E6B3}"/>
    <hyperlink ref="F170" r:id="rId18" xr:uid="{62BCB6FE-FE7C-4964-BF2D-18AD5A9F6056}"/>
    <hyperlink ref="F176" r:id="rId19" xr:uid="{2E317BCC-32C7-4225-BFFF-42E99A225F47}"/>
    <hyperlink ref="F180" r:id="rId20" xr:uid="{8CC7D7DB-1D69-4AB8-A2A3-22A12EB5B763}"/>
    <hyperlink ref="F184" r:id="rId21" xr:uid="{C91AAF40-667B-481C-B51E-FC8AAF72E7B5}"/>
    <hyperlink ref="F192" r:id="rId22" xr:uid="{54FA37EC-F019-4684-AC97-2D58F2868B18}"/>
    <hyperlink ref="F196" r:id="rId23" xr:uid="{2601240B-48EA-44E8-A324-8A14E9D6C2C8}"/>
    <hyperlink ref="F207" r:id="rId24" xr:uid="{581ECF64-C919-46D7-A5A6-089A065989B4}"/>
    <hyperlink ref="F211" r:id="rId25" xr:uid="{6D8FA9FC-5F96-4698-A9AB-F5B677E6C5C8}"/>
    <hyperlink ref="F215" r:id="rId26" xr:uid="{353EB1B3-81B6-4E52-AE05-B22457127DFD}"/>
    <hyperlink ref="F221" r:id="rId27" xr:uid="{78CDA62C-388D-46FD-91FF-11D3E5E88B97}"/>
    <hyperlink ref="F233" r:id="rId28" xr:uid="{BF6B9C74-9B65-49DF-83B2-1D37CA11DA64}"/>
    <hyperlink ref="F239" r:id="rId29" xr:uid="{EF5B40D4-6F9B-4ED1-9C07-9D1C1E41E314}"/>
    <hyperlink ref="F245" r:id="rId30" xr:uid="{F93FFA3F-01D0-4B2F-8DE9-93F447C20DEF}"/>
    <hyperlink ref="F254" r:id="rId31" xr:uid="{C32C6991-325C-4E1C-9393-E72AFBC0AEA9}"/>
    <hyperlink ref="F260" r:id="rId32" xr:uid="{1FDE3638-B5FE-4FFF-8E6B-BB100CE6CB72}"/>
    <hyperlink ref="F268" r:id="rId33" xr:uid="{A91E1EA2-5EAE-4741-A448-3681C1AB2725}"/>
    <hyperlink ref="F275" r:id="rId34" xr:uid="{84FFF135-A9C5-4C90-8679-1DF30978E46E}"/>
    <hyperlink ref="F282" r:id="rId35" xr:uid="{02C6BF88-32A9-46D6-8825-58AF5AC3A02B}"/>
    <hyperlink ref="F286" r:id="rId36" xr:uid="{6EB42F62-690F-415A-8B20-3B1374FB2C41}"/>
    <hyperlink ref="F290" r:id="rId37" xr:uid="{BAD06D5D-3154-458E-97FF-612644996FFD}"/>
    <hyperlink ref="F295" r:id="rId38" xr:uid="{1C7A9CA9-0546-4A64-9BC8-25172E278433}"/>
    <hyperlink ref="F300" r:id="rId39" xr:uid="{3810096B-2218-469F-94CA-872B5D8B4F05}"/>
    <hyperlink ref="F304" r:id="rId40" xr:uid="{6D1A4A4A-9EB5-4672-8FA7-A732FBDFD3F6}"/>
    <hyperlink ref="F308" r:id="rId41" xr:uid="{A83DEAB3-5C5D-478B-8128-716ED1ED9480}"/>
    <hyperlink ref="F316" r:id="rId42" xr:uid="{77B26815-7226-44B7-B914-00BCFC0180FB}"/>
    <hyperlink ref="F331" r:id="rId43" xr:uid="{330638FD-23E8-417B-BDA7-8B0DC4C3F08E}"/>
    <hyperlink ref="F338" r:id="rId44" xr:uid="{92C4A929-FD8C-40F2-8420-1B9E28C4DCA6}"/>
    <hyperlink ref="F342" r:id="rId45" xr:uid="{DB1F36F9-9A6F-4BB4-816B-EC90197257A4}"/>
    <hyperlink ref="F346" r:id="rId46" xr:uid="{3D6CB1DD-B2B8-4CBD-A789-91E12AC951B5}"/>
    <hyperlink ref="F351" r:id="rId47" xr:uid="{6AD68793-6E24-4663-BC75-14930C70103B}"/>
    <hyperlink ref="F355" r:id="rId48" xr:uid="{7F336250-DA7E-4DC1-9F44-686A836C21F1}"/>
    <hyperlink ref="F359" r:id="rId49" xr:uid="{DFDC2C61-28C6-47B1-A93A-F5A00C85D650}"/>
    <hyperlink ref="F366" r:id="rId50" xr:uid="{737BEE4B-AA9B-430A-8E73-A42280BC2619}"/>
    <hyperlink ref="F390" r:id="rId51" xr:uid="{BEDEB42B-4CCC-438E-AB8D-DAB765454B23}"/>
    <hyperlink ref="F394" r:id="rId52" xr:uid="{89D0A543-7F76-4BE9-9145-CC82EA5E9E3A}"/>
    <hyperlink ref="F398" r:id="rId53" xr:uid="{111AD949-4A2E-447C-81B3-0C3DF0D1DDE7}"/>
    <hyperlink ref="F403" r:id="rId54" xr:uid="{F15C852A-8DBF-42A4-B723-8384B436EBB9}"/>
    <hyperlink ref="F408" r:id="rId55" xr:uid="{4B5EE9D0-0E97-428A-A91B-3D34E4125E8C}"/>
    <hyperlink ref="F413" r:id="rId56" xr:uid="{35E5D0A0-996F-4D93-8BB1-5BF9331C9FC7}"/>
    <hyperlink ref="F418" r:id="rId57" xr:uid="{D1B69E95-F742-412F-9792-DFE5713886CA}"/>
    <hyperlink ref="F423" r:id="rId58" xr:uid="{2898D8D6-2412-464C-B787-EE5612A6D26C}"/>
    <hyperlink ref="F429" r:id="rId59" xr:uid="{C717A514-EEA7-4EF4-B5ED-03775CEA5AFC}"/>
    <hyperlink ref="F432" r:id="rId60" xr:uid="{3A97415A-C5B1-4F43-A8E1-58D9560883AB}"/>
    <hyperlink ref="F443" r:id="rId61" xr:uid="{585FC0CB-DEF9-4F60-B05E-C531B39D2422}"/>
    <hyperlink ref="F456" r:id="rId62" xr:uid="{75C3CE09-D749-4D02-95F0-4CCBF759F269}"/>
    <hyperlink ref="F472" r:id="rId63" xr:uid="{C8E80E4D-844E-4E56-B151-C672179455B6}"/>
    <hyperlink ref="F485" r:id="rId64" xr:uid="{F1233D13-1712-4695-9E9A-151F759B747E}"/>
    <hyperlink ref="F492" r:id="rId65" xr:uid="{9BEEF67C-C834-4546-B35E-4B2EFA8469B9}"/>
    <hyperlink ref="F499" r:id="rId66" xr:uid="{D24F7C3D-F0CB-47CC-82D2-DF19D2B4915B}"/>
    <hyperlink ref="F509" r:id="rId67" xr:uid="{0BE49569-458B-4EF6-8847-571174BC724E}"/>
    <hyperlink ref="F519" r:id="rId68" xr:uid="{B11B3061-1FAC-46A2-AF40-59A657BDCAAA}"/>
    <hyperlink ref="F529" r:id="rId69" xr:uid="{5C4ECF9C-E289-4A15-A3B7-5ED948B53900}"/>
    <hyperlink ref="F533" r:id="rId70" xr:uid="{BA371890-74C9-47A8-912D-C1C02BBD7A2E}"/>
    <hyperlink ref="F537" r:id="rId71" xr:uid="{2658AD51-C010-4BF9-9A39-99BBE13E7EE6}"/>
    <hyperlink ref="F541" r:id="rId72" xr:uid="{8FAAC2CC-65BC-4E21-A3B7-2FFB2A928C31}"/>
    <hyperlink ref="F546" r:id="rId73" xr:uid="{9C5F69AA-6B75-40BF-9FF8-DD3FF50F21DF}"/>
    <hyperlink ref="F553" r:id="rId74" xr:uid="{1EE63DE4-D21B-4E6E-8343-AB338B20CD2F}"/>
    <hyperlink ref="F563" r:id="rId75" xr:uid="{B8A89FDC-CBFA-458E-834D-D9F3B1A5303A}"/>
    <hyperlink ref="F576" r:id="rId76" xr:uid="{31620B92-DC1D-4867-AA58-42872AA7483D}"/>
    <hyperlink ref="F581" r:id="rId77" xr:uid="{705F0672-57A6-48FF-BDB3-02CBF090D8F3}"/>
    <hyperlink ref="F588" r:id="rId78" xr:uid="{49C2C059-BF1C-4EC3-946E-588AE7B326B7}"/>
    <hyperlink ref="F592" r:id="rId79" xr:uid="{CA2DEF65-FD9B-46F4-B6E5-E3E068639433}"/>
    <hyperlink ref="F617" r:id="rId80" xr:uid="{D261672A-0B9F-4719-99F3-E53358D5CA1C}"/>
    <hyperlink ref="F622" r:id="rId81" xr:uid="{58DB9167-0715-4CEE-A89C-E86A1DE5FE40}"/>
    <hyperlink ref="F626" r:id="rId82" xr:uid="{5336F2C0-35B7-4A1D-90A3-A5C9135AE68A}"/>
    <hyperlink ref="F630" r:id="rId83" xr:uid="{D37AF80F-2D65-4BF5-A1CD-B264F0EAEB6C}"/>
    <hyperlink ref="F634" r:id="rId84" xr:uid="{F4A3D923-24E4-4791-BD98-D27F41289831}"/>
    <hyperlink ref="F640" r:id="rId85" xr:uid="{4087F74A-DBE3-4D53-92AE-FED7BDC5C52F}"/>
    <hyperlink ref="F644" r:id="rId86" xr:uid="{B3D72960-DFD6-4D2A-85B3-3541C72BEC73}"/>
    <hyperlink ref="F648" r:id="rId87" xr:uid="{B5CE2A9E-C4C4-4FA7-8D84-BD01B3A4EE9F}"/>
    <hyperlink ref="F652" r:id="rId88" xr:uid="{7A613A27-815F-413D-BF4F-D3595C8D2774}"/>
    <hyperlink ref="F656" r:id="rId89" xr:uid="{508A578C-3BBA-40E1-B972-B9552227CC4C}"/>
    <hyperlink ref="F661" r:id="rId90" xr:uid="{280A72A2-BB8F-4B6E-A049-5A0F82E67690}"/>
    <hyperlink ref="F666" r:id="rId91" xr:uid="{1A7DD3A4-7893-442C-ACDD-CB51532B4517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5BD07-CD8D-4232-8BF4-DF38FD51D094}">
  <sheetPr>
    <pageSetUpPr fitToPage="1"/>
  </sheetPr>
  <dimension ref="B2:BM133"/>
  <sheetViews>
    <sheetView showGridLines="0" workbookViewId="0"/>
  </sheetViews>
  <sheetFormatPr defaultRowHeight="11.25"/>
  <cols>
    <col min="1" max="1" width="7.140625" style="2" customWidth="1"/>
    <col min="2" max="2" width="1" style="2" customWidth="1"/>
    <col min="3" max="3" width="3.5703125" style="2" customWidth="1"/>
    <col min="4" max="4" width="3.7109375" style="2" customWidth="1"/>
    <col min="5" max="5" width="14.7109375" style="2" customWidth="1"/>
    <col min="6" max="6" width="43.5703125" style="2" customWidth="1"/>
    <col min="7" max="7" width="6.42578125" style="2" customWidth="1"/>
    <col min="8" max="8" width="12" style="2" customWidth="1"/>
    <col min="9" max="9" width="13.5703125" style="2" customWidth="1"/>
    <col min="10" max="10" width="19.140625" style="2" customWidth="1"/>
    <col min="11" max="11" width="19.140625" style="2" hidden="1" customWidth="1"/>
    <col min="12" max="12" width="8" style="2" customWidth="1"/>
    <col min="13" max="13" width="9.28515625" style="2" hidden="1" customWidth="1"/>
    <col min="14" max="14" width="9.140625" style="2"/>
    <col min="15" max="20" width="12.140625" style="2" hidden="1" customWidth="1"/>
    <col min="21" max="21" width="14" style="2" hidden="1" customWidth="1"/>
    <col min="22" max="22" width="10.5703125" style="2" customWidth="1"/>
    <col min="23" max="23" width="14" style="2" customWidth="1"/>
    <col min="24" max="24" width="10.5703125" style="2" customWidth="1"/>
    <col min="25" max="25" width="12.85546875" style="2" customWidth="1"/>
    <col min="26" max="26" width="9.42578125" style="2" customWidth="1"/>
    <col min="27" max="27" width="12.85546875" style="2" customWidth="1"/>
    <col min="28" max="28" width="14" style="2" customWidth="1"/>
    <col min="29" max="29" width="9.42578125" style="2" customWidth="1"/>
    <col min="30" max="30" width="12.85546875" style="2" customWidth="1"/>
    <col min="31" max="31" width="14" style="2" customWidth="1"/>
    <col min="32" max="16384" width="9.140625" style="2"/>
  </cols>
  <sheetData>
    <row r="2" spans="2:46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3" t="s">
        <v>82</v>
      </c>
    </row>
    <row r="3" spans="2:46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spans="2:46" ht="24.95" customHeight="1">
      <c r="B4" s="6"/>
      <c r="D4" s="7" t="s">
        <v>87</v>
      </c>
      <c r="L4" s="6"/>
      <c r="M4" s="78" t="s">
        <v>10</v>
      </c>
      <c r="AT4" s="3" t="s">
        <v>4</v>
      </c>
    </row>
    <row r="5" spans="2:46" ht="6.95" customHeight="1">
      <c r="B5" s="6"/>
      <c r="L5" s="6"/>
    </row>
    <row r="6" spans="2:46" ht="12" customHeight="1">
      <c r="B6" s="6"/>
      <c r="D6" s="13" t="s">
        <v>16</v>
      </c>
      <c r="L6" s="6"/>
    </row>
    <row r="7" spans="2:46" ht="16.5" customHeight="1">
      <c r="B7" s="6"/>
      <c r="E7" s="309" t="s">
        <v>17</v>
      </c>
      <c r="F7" s="310"/>
      <c r="G7" s="310"/>
      <c r="H7" s="310"/>
      <c r="L7" s="6"/>
    </row>
    <row r="8" spans="2:46" s="18" customFormat="1" ht="12" customHeight="1">
      <c r="B8" s="19"/>
      <c r="D8" s="13" t="s">
        <v>96</v>
      </c>
      <c r="L8" s="19"/>
    </row>
    <row r="9" spans="2:46" s="18" customFormat="1" ht="16.5" customHeight="1">
      <c r="B9" s="19"/>
      <c r="E9" s="294" t="s">
        <v>978</v>
      </c>
      <c r="F9" s="308"/>
      <c r="G9" s="308"/>
      <c r="H9" s="308"/>
      <c r="L9" s="19"/>
    </row>
    <row r="10" spans="2:46" s="18" customFormat="1">
      <c r="B10" s="19"/>
      <c r="L10" s="19"/>
    </row>
    <row r="11" spans="2:46" s="18" customFormat="1" ht="12" customHeight="1">
      <c r="B11" s="19"/>
      <c r="D11" s="13" t="s">
        <v>18</v>
      </c>
      <c r="F11" s="11" t="s">
        <v>19</v>
      </c>
      <c r="I11" s="13" t="s">
        <v>20</v>
      </c>
      <c r="J11" s="11" t="s">
        <v>19</v>
      </c>
      <c r="L11" s="19"/>
    </row>
    <row r="12" spans="2:46" s="18" customFormat="1" ht="12" customHeight="1">
      <c r="B12" s="19"/>
      <c r="D12" s="13" t="s">
        <v>21</v>
      </c>
      <c r="F12" s="11" t="s">
        <v>22</v>
      </c>
      <c r="I12" s="13" t="s">
        <v>23</v>
      </c>
      <c r="J12" s="39" t="s">
        <v>24</v>
      </c>
      <c r="L12" s="19"/>
    </row>
    <row r="13" spans="2:46" s="18" customFormat="1" ht="10.9" customHeight="1">
      <c r="B13" s="19"/>
      <c r="L13" s="19"/>
    </row>
    <row r="14" spans="2:46" s="18" customFormat="1" ht="12" customHeight="1">
      <c r="B14" s="19"/>
      <c r="D14" s="13" t="s">
        <v>25</v>
      </c>
      <c r="I14" s="13" t="s">
        <v>26</v>
      </c>
      <c r="J14" s="11" t="s">
        <v>19</v>
      </c>
      <c r="L14" s="19"/>
    </row>
    <row r="15" spans="2:46" s="18" customFormat="1" ht="18" customHeight="1">
      <c r="B15" s="19"/>
      <c r="E15" s="11" t="s">
        <v>22</v>
      </c>
      <c r="I15" s="13" t="s">
        <v>27</v>
      </c>
      <c r="J15" s="11" t="s">
        <v>19</v>
      </c>
      <c r="L15" s="19"/>
    </row>
    <row r="16" spans="2:46" s="18" customFormat="1" ht="6.95" customHeight="1">
      <c r="B16" s="19"/>
      <c r="L16" s="19"/>
    </row>
    <row r="17" spans="2:12" s="18" customFormat="1" ht="12" customHeight="1">
      <c r="B17" s="19"/>
      <c r="D17" s="13" t="s">
        <v>28</v>
      </c>
      <c r="I17" s="13" t="s">
        <v>26</v>
      </c>
      <c r="J17" s="14" t="s">
        <v>29</v>
      </c>
      <c r="L17" s="19"/>
    </row>
    <row r="18" spans="2:12" s="18" customFormat="1" ht="18" customHeight="1">
      <c r="B18" s="19"/>
      <c r="E18" s="311" t="s">
        <v>29</v>
      </c>
      <c r="F18" s="297"/>
      <c r="G18" s="297"/>
      <c r="H18" s="297"/>
      <c r="I18" s="13" t="s">
        <v>27</v>
      </c>
      <c r="J18" s="14" t="s">
        <v>29</v>
      </c>
      <c r="L18" s="19"/>
    </row>
    <row r="19" spans="2:12" s="18" customFormat="1" ht="6.95" customHeight="1">
      <c r="B19" s="19"/>
      <c r="L19" s="19"/>
    </row>
    <row r="20" spans="2:12" s="18" customFormat="1" ht="12" customHeight="1">
      <c r="B20" s="19"/>
      <c r="D20" s="13" t="s">
        <v>30</v>
      </c>
      <c r="I20" s="13" t="s">
        <v>26</v>
      </c>
      <c r="J20" s="11" t="s">
        <v>19</v>
      </c>
      <c r="L20" s="19"/>
    </row>
    <row r="21" spans="2:12" s="18" customFormat="1" ht="18" customHeight="1">
      <c r="B21" s="19"/>
      <c r="E21" s="11" t="s">
        <v>22</v>
      </c>
      <c r="I21" s="13" t="s">
        <v>27</v>
      </c>
      <c r="J21" s="11" t="s">
        <v>19</v>
      </c>
      <c r="L21" s="19"/>
    </row>
    <row r="22" spans="2:12" s="18" customFormat="1" ht="6.95" customHeight="1">
      <c r="B22" s="19"/>
      <c r="L22" s="19"/>
    </row>
    <row r="23" spans="2:12" s="18" customFormat="1" ht="12" customHeight="1">
      <c r="B23" s="19"/>
      <c r="D23" s="13" t="s">
        <v>32</v>
      </c>
      <c r="I23" s="13" t="s">
        <v>26</v>
      </c>
      <c r="J23" s="11" t="s">
        <v>19</v>
      </c>
      <c r="L23" s="19"/>
    </row>
    <row r="24" spans="2:12" s="18" customFormat="1" ht="18" customHeight="1">
      <c r="B24" s="19"/>
      <c r="E24" s="11" t="s">
        <v>22</v>
      </c>
      <c r="I24" s="13" t="s">
        <v>27</v>
      </c>
      <c r="J24" s="11" t="s">
        <v>19</v>
      </c>
      <c r="L24" s="19"/>
    </row>
    <row r="25" spans="2:12" s="18" customFormat="1" ht="6.95" customHeight="1">
      <c r="B25" s="19"/>
      <c r="L25" s="19"/>
    </row>
    <row r="26" spans="2:12" s="18" customFormat="1" ht="12" customHeight="1">
      <c r="B26" s="19"/>
      <c r="D26" s="13" t="s">
        <v>33</v>
      </c>
      <c r="L26" s="19"/>
    </row>
    <row r="27" spans="2:12" s="79" customFormat="1" ht="16.5" customHeight="1">
      <c r="B27" s="80"/>
      <c r="E27" s="304" t="s">
        <v>19</v>
      </c>
      <c r="F27" s="304"/>
      <c r="G27" s="304"/>
      <c r="H27" s="304"/>
      <c r="L27" s="80"/>
    </row>
    <row r="28" spans="2:12" s="18" customFormat="1" ht="6.95" customHeight="1">
      <c r="B28" s="19"/>
      <c r="L28" s="19"/>
    </row>
    <row r="29" spans="2:12" s="18" customFormat="1" ht="6.95" customHeight="1">
      <c r="B29" s="19"/>
      <c r="D29" s="40"/>
      <c r="E29" s="40"/>
      <c r="F29" s="40"/>
      <c r="G29" s="40"/>
      <c r="H29" s="40"/>
      <c r="I29" s="40"/>
      <c r="J29" s="40"/>
      <c r="K29" s="40"/>
      <c r="L29" s="19"/>
    </row>
    <row r="30" spans="2:12" s="18" customFormat="1" ht="25.35" customHeight="1">
      <c r="B30" s="19"/>
      <c r="D30" s="81" t="s">
        <v>35</v>
      </c>
      <c r="J30" s="54">
        <f>ROUND(J87, 2)</f>
        <v>0</v>
      </c>
      <c r="L30" s="19"/>
    </row>
    <row r="31" spans="2:12" s="18" customFormat="1" ht="6.95" customHeight="1">
      <c r="B31" s="19"/>
      <c r="D31" s="40"/>
      <c r="E31" s="40"/>
      <c r="F31" s="40"/>
      <c r="G31" s="40"/>
      <c r="H31" s="40"/>
      <c r="I31" s="40"/>
      <c r="J31" s="40"/>
      <c r="K31" s="40"/>
      <c r="L31" s="19"/>
    </row>
    <row r="32" spans="2:12" s="18" customFormat="1" ht="14.45" customHeight="1">
      <c r="B32" s="19"/>
      <c r="F32" s="22" t="s">
        <v>37</v>
      </c>
      <c r="I32" s="22" t="s">
        <v>36</v>
      </c>
      <c r="J32" s="22" t="s">
        <v>38</v>
      </c>
      <c r="L32" s="19"/>
    </row>
    <row r="33" spans="2:12" s="18" customFormat="1" ht="14.45" customHeight="1">
      <c r="B33" s="19"/>
      <c r="D33" s="42" t="s">
        <v>39</v>
      </c>
      <c r="E33" s="13" t="s">
        <v>40</v>
      </c>
      <c r="F33" s="82">
        <f>ROUND((SUM(BE87:BE132)),  2)</f>
        <v>0</v>
      </c>
      <c r="I33" s="83">
        <v>0.21</v>
      </c>
      <c r="J33" s="82">
        <f>ROUND(((SUM(BE87:BE132))*I33),  2)</f>
        <v>0</v>
      </c>
      <c r="L33" s="19"/>
    </row>
    <row r="34" spans="2:12" s="18" customFormat="1" ht="14.45" customHeight="1">
      <c r="B34" s="19"/>
      <c r="E34" s="13" t="s">
        <v>41</v>
      </c>
      <c r="F34" s="82">
        <f>ROUND((SUM(BF87:BF132)),  2)</f>
        <v>0</v>
      </c>
      <c r="I34" s="83">
        <v>0.15</v>
      </c>
      <c r="J34" s="82">
        <f>ROUND(((SUM(BF87:BF132))*I34),  2)</f>
        <v>0</v>
      </c>
      <c r="L34" s="19"/>
    </row>
    <row r="35" spans="2:12" s="18" customFormat="1" ht="14.45" hidden="1" customHeight="1">
      <c r="B35" s="19"/>
      <c r="E35" s="13" t="s">
        <v>42</v>
      </c>
      <c r="F35" s="82">
        <f>ROUND((SUM(BG87:BG132)),  2)</f>
        <v>0</v>
      </c>
      <c r="I35" s="83">
        <v>0.21</v>
      </c>
      <c r="J35" s="82">
        <f>0</f>
        <v>0</v>
      </c>
      <c r="L35" s="19"/>
    </row>
    <row r="36" spans="2:12" s="18" customFormat="1" ht="14.45" hidden="1" customHeight="1">
      <c r="B36" s="19"/>
      <c r="E36" s="13" t="s">
        <v>43</v>
      </c>
      <c r="F36" s="82">
        <f>ROUND((SUM(BH87:BH132)),  2)</f>
        <v>0</v>
      </c>
      <c r="I36" s="83">
        <v>0.15</v>
      </c>
      <c r="J36" s="82">
        <f>0</f>
        <v>0</v>
      </c>
      <c r="L36" s="19"/>
    </row>
    <row r="37" spans="2:12" s="18" customFormat="1" ht="14.45" hidden="1" customHeight="1">
      <c r="B37" s="19"/>
      <c r="E37" s="13" t="s">
        <v>44</v>
      </c>
      <c r="F37" s="82">
        <f>ROUND((SUM(BI87:BI132)),  2)</f>
        <v>0</v>
      </c>
      <c r="I37" s="83">
        <v>0</v>
      </c>
      <c r="J37" s="82">
        <f>0</f>
        <v>0</v>
      </c>
      <c r="L37" s="19"/>
    </row>
    <row r="38" spans="2:12" s="18" customFormat="1" ht="6.95" customHeight="1">
      <c r="B38" s="19"/>
      <c r="L38" s="19"/>
    </row>
    <row r="39" spans="2:12" s="18" customFormat="1" ht="25.35" customHeight="1">
      <c r="B39" s="19"/>
      <c r="C39" s="84"/>
      <c r="D39" s="85" t="s">
        <v>45</v>
      </c>
      <c r="E39" s="44"/>
      <c r="F39" s="44"/>
      <c r="G39" s="86" t="s">
        <v>46</v>
      </c>
      <c r="H39" s="87" t="s">
        <v>47</v>
      </c>
      <c r="I39" s="44"/>
      <c r="J39" s="88">
        <f>SUM(J30:J37)</f>
        <v>0</v>
      </c>
      <c r="K39" s="89"/>
      <c r="L39" s="19"/>
    </row>
    <row r="40" spans="2:12" s="18" customFormat="1" ht="14.45" customHeight="1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19"/>
    </row>
    <row r="44" spans="2:12" s="18" customFormat="1" ht="6.95" customHeight="1"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19"/>
    </row>
    <row r="45" spans="2:12" s="18" customFormat="1" ht="24.95" customHeight="1">
      <c r="B45" s="19"/>
      <c r="C45" s="7" t="s">
        <v>102</v>
      </c>
      <c r="L45" s="19"/>
    </row>
    <row r="46" spans="2:12" s="18" customFormat="1" ht="6.95" customHeight="1">
      <c r="B46" s="19"/>
      <c r="L46" s="19"/>
    </row>
    <row r="47" spans="2:12" s="18" customFormat="1" ht="12" customHeight="1">
      <c r="B47" s="19"/>
      <c r="C47" s="13" t="s">
        <v>16</v>
      </c>
      <c r="L47" s="19"/>
    </row>
    <row r="48" spans="2:12" s="18" customFormat="1" ht="16.5" customHeight="1">
      <c r="B48" s="19"/>
      <c r="E48" s="309" t="str">
        <f>E7</f>
        <v>2023-R1 - PARDUBICE, SPOJIL - VODOVOD DN400</v>
      </c>
      <c r="F48" s="310"/>
      <c r="G48" s="310"/>
      <c r="H48" s="310"/>
      <c r="L48" s="19"/>
    </row>
    <row r="49" spans="2:47" s="18" customFormat="1" ht="12" customHeight="1">
      <c r="B49" s="19"/>
      <c r="C49" s="13" t="s">
        <v>96</v>
      </c>
      <c r="L49" s="19"/>
    </row>
    <row r="50" spans="2:47" s="18" customFormat="1" ht="16.5" customHeight="1">
      <c r="B50" s="19"/>
      <c r="E50" s="294" t="str">
        <f>E9</f>
        <v>VRN - VEDLEJŠÍ ROZPOČTOVÉ NÁKLADY</v>
      </c>
      <c r="F50" s="308"/>
      <c r="G50" s="308"/>
      <c r="H50" s="308"/>
      <c r="L50" s="19"/>
    </row>
    <row r="51" spans="2:47" s="18" customFormat="1" ht="6.95" customHeight="1">
      <c r="B51" s="19"/>
      <c r="L51" s="19"/>
    </row>
    <row r="52" spans="2:47" s="18" customFormat="1" ht="12" customHeight="1">
      <c r="B52" s="19"/>
      <c r="C52" s="13" t="s">
        <v>21</v>
      </c>
      <c r="F52" s="11" t="str">
        <f>F12</f>
        <v xml:space="preserve"> </v>
      </c>
      <c r="I52" s="13" t="s">
        <v>23</v>
      </c>
      <c r="J52" s="39" t="str">
        <f>IF(J12="","",J12)</f>
        <v>14. 12. 2023</v>
      </c>
      <c r="L52" s="19"/>
    </row>
    <row r="53" spans="2:47" s="18" customFormat="1" ht="6.95" customHeight="1">
      <c r="B53" s="19"/>
      <c r="L53" s="19"/>
    </row>
    <row r="54" spans="2:47" s="18" customFormat="1" ht="15.2" customHeight="1">
      <c r="B54" s="19"/>
      <c r="C54" s="13" t="s">
        <v>25</v>
      </c>
      <c r="F54" s="11" t="str">
        <f>E15</f>
        <v xml:space="preserve"> </v>
      </c>
      <c r="I54" s="13" t="s">
        <v>30</v>
      </c>
      <c r="J54" s="16" t="str">
        <f>E21</f>
        <v xml:space="preserve"> </v>
      </c>
      <c r="L54" s="19"/>
    </row>
    <row r="55" spans="2:47" s="18" customFormat="1" ht="15.2" customHeight="1">
      <c r="B55" s="19"/>
      <c r="C55" s="13" t="s">
        <v>28</v>
      </c>
      <c r="F55" s="11" t="str">
        <f>IF(E18="","",E18)</f>
        <v>Vyplň údaj</v>
      </c>
      <c r="I55" s="13" t="s">
        <v>32</v>
      </c>
      <c r="J55" s="16" t="str">
        <f>E24</f>
        <v xml:space="preserve"> </v>
      </c>
      <c r="L55" s="19"/>
    </row>
    <row r="56" spans="2:47" s="18" customFormat="1" ht="10.35" customHeight="1">
      <c r="B56" s="19"/>
      <c r="L56" s="19"/>
    </row>
    <row r="57" spans="2:47" s="18" customFormat="1" ht="29.25" customHeight="1">
      <c r="B57" s="19"/>
      <c r="C57" s="90" t="s">
        <v>103</v>
      </c>
      <c r="D57" s="84"/>
      <c r="E57" s="84"/>
      <c r="F57" s="84"/>
      <c r="G57" s="84"/>
      <c r="H57" s="84"/>
      <c r="I57" s="84"/>
      <c r="J57" s="91" t="s">
        <v>104</v>
      </c>
      <c r="K57" s="84"/>
      <c r="L57" s="19"/>
    </row>
    <row r="58" spans="2:47" s="18" customFormat="1" ht="10.35" customHeight="1">
      <c r="B58" s="19"/>
      <c r="L58" s="19"/>
    </row>
    <row r="59" spans="2:47" s="18" customFormat="1" ht="22.9" customHeight="1">
      <c r="B59" s="19"/>
      <c r="C59" s="92" t="s">
        <v>67</v>
      </c>
      <c r="J59" s="54">
        <f>J87</f>
        <v>0</v>
      </c>
      <c r="L59" s="19"/>
      <c r="AU59" s="3" t="s">
        <v>105</v>
      </c>
    </row>
    <row r="60" spans="2:47" s="93" customFormat="1" ht="24.95" customHeight="1">
      <c r="B60" s="94"/>
      <c r="D60" s="95" t="s">
        <v>106</v>
      </c>
      <c r="E60" s="96"/>
      <c r="F60" s="96"/>
      <c r="G60" s="96"/>
      <c r="H60" s="96"/>
      <c r="I60" s="96"/>
      <c r="J60" s="97">
        <f>J88</f>
        <v>0</v>
      </c>
      <c r="L60" s="94"/>
    </row>
    <row r="61" spans="2:47" s="93" customFormat="1" ht="24.95" customHeight="1">
      <c r="B61" s="94"/>
      <c r="D61" s="95" t="s">
        <v>979</v>
      </c>
      <c r="E61" s="96"/>
      <c r="F61" s="96"/>
      <c r="G61" s="96"/>
      <c r="H61" s="96"/>
      <c r="I61" s="96"/>
      <c r="J61" s="97">
        <f>J89</f>
        <v>0</v>
      </c>
      <c r="L61" s="94"/>
    </row>
    <row r="62" spans="2:47" s="98" customFormat="1" ht="19.899999999999999" customHeight="1">
      <c r="B62" s="99"/>
      <c r="D62" s="100" t="s">
        <v>980</v>
      </c>
      <c r="E62" s="101"/>
      <c r="F62" s="101"/>
      <c r="G62" s="101"/>
      <c r="H62" s="101"/>
      <c r="I62" s="101"/>
      <c r="J62" s="102">
        <f>J90</f>
        <v>0</v>
      </c>
      <c r="L62" s="99"/>
    </row>
    <row r="63" spans="2:47" s="98" customFormat="1" ht="19.899999999999999" customHeight="1">
      <c r="B63" s="99"/>
      <c r="D63" s="100" t="s">
        <v>981</v>
      </c>
      <c r="E63" s="101"/>
      <c r="F63" s="101"/>
      <c r="G63" s="101"/>
      <c r="H63" s="101"/>
      <c r="I63" s="101"/>
      <c r="J63" s="102">
        <f>J103</f>
        <v>0</v>
      </c>
      <c r="L63" s="99"/>
    </row>
    <row r="64" spans="2:47" s="98" customFormat="1" ht="19.899999999999999" customHeight="1">
      <c r="B64" s="99"/>
      <c r="D64" s="100" t="s">
        <v>982</v>
      </c>
      <c r="E64" s="101"/>
      <c r="F64" s="101"/>
      <c r="G64" s="101"/>
      <c r="H64" s="101"/>
      <c r="I64" s="101"/>
      <c r="J64" s="102">
        <f>J110</f>
        <v>0</v>
      </c>
      <c r="L64" s="99"/>
    </row>
    <row r="65" spans="2:12" s="98" customFormat="1" ht="19.899999999999999" customHeight="1">
      <c r="B65" s="99"/>
      <c r="D65" s="100" t="s">
        <v>983</v>
      </c>
      <c r="E65" s="101"/>
      <c r="F65" s="101"/>
      <c r="G65" s="101"/>
      <c r="H65" s="101"/>
      <c r="I65" s="101"/>
      <c r="J65" s="102">
        <f>J118</f>
        <v>0</v>
      </c>
      <c r="L65" s="99"/>
    </row>
    <row r="66" spans="2:12" s="98" customFormat="1" ht="19.899999999999999" customHeight="1">
      <c r="B66" s="99"/>
      <c r="D66" s="100" t="s">
        <v>984</v>
      </c>
      <c r="E66" s="101"/>
      <c r="F66" s="101"/>
      <c r="G66" s="101"/>
      <c r="H66" s="101"/>
      <c r="I66" s="101"/>
      <c r="J66" s="102">
        <f>J124</f>
        <v>0</v>
      </c>
      <c r="L66" s="99"/>
    </row>
    <row r="67" spans="2:12" s="98" customFormat="1" ht="19.899999999999999" customHeight="1">
      <c r="B67" s="99"/>
      <c r="D67" s="100" t="s">
        <v>985</v>
      </c>
      <c r="E67" s="101"/>
      <c r="F67" s="101"/>
      <c r="G67" s="101"/>
      <c r="H67" s="101"/>
      <c r="I67" s="101"/>
      <c r="J67" s="102">
        <f>J127</f>
        <v>0</v>
      </c>
      <c r="L67" s="99"/>
    </row>
    <row r="68" spans="2:12" s="18" customFormat="1" ht="21.75" customHeight="1">
      <c r="B68" s="19"/>
      <c r="L68" s="19"/>
    </row>
    <row r="69" spans="2:12" s="18" customFormat="1" ht="6.95" customHeight="1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19"/>
    </row>
    <row r="73" spans="2:12" s="18" customFormat="1" ht="6.95" customHeight="1"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19"/>
    </row>
    <row r="74" spans="2:12" s="18" customFormat="1" ht="24.95" customHeight="1">
      <c r="B74" s="19"/>
      <c r="C74" s="7" t="s">
        <v>118</v>
      </c>
      <c r="L74" s="19"/>
    </row>
    <row r="75" spans="2:12" s="18" customFormat="1" ht="6.95" customHeight="1">
      <c r="B75" s="19"/>
      <c r="L75" s="19"/>
    </row>
    <row r="76" spans="2:12" s="18" customFormat="1" ht="12" customHeight="1">
      <c r="B76" s="19"/>
      <c r="C76" s="13" t="s">
        <v>16</v>
      </c>
      <c r="L76" s="19"/>
    </row>
    <row r="77" spans="2:12" s="18" customFormat="1" ht="16.5" customHeight="1">
      <c r="B77" s="19"/>
      <c r="E77" s="309" t="str">
        <f>E7</f>
        <v>2023-R1 - PARDUBICE, SPOJIL - VODOVOD DN400</v>
      </c>
      <c r="F77" s="310"/>
      <c r="G77" s="310"/>
      <c r="H77" s="310"/>
      <c r="L77" s="19"/>
    </row>
    <row r="78" spans="2:12" s="18" customFormat="1" ht="12" customHeight="1">
      <c r="B78" s="19"/>
      <c r="C78" s="13" t="s">
        <v>96</v>
      </c>
      <c r="L78" s="19"/>
    </row>
    <row r="79" spans="2:12" s="18" customFormat="1" ht="16.5" customHeight="1">
      <c r="B79" s="19"/>
      <c r="E79" s="294" t="str">
        <f>E9</f>
        <v>VRN - VEDLEJŠÍ ROZPOČTOVÉ NÁKLADY</v>
      </c>
      <c r="F79" s="308"/>
      <c r="G79" s="308"/>
      <c r="H79" s="308"/>
      <c r="L79" s="19"/>
    </row>
    <row r="80" spans="2:12" s="18" customFormat="1" ht="6.95" customHeight="1">
      <c r="B80" s="19"/>
      <c r="L80" s="19"/>
    </row>
    <row r="81" spans="2:65" s="18" customFormat="1" ht="12" customHeight="1">
      <c r="B81" s="19"/>
      <c r="C81" s="13" t="s">
        <v>21</v>
      </c>
      <c r="F81" s="11" t="str">
        <f>F12</f>
        <v xml:space="preserve"> </v>
      </c>
      <c r="I81" s="13" t="s">
        <v>23</v>
      </c>
      <c r="J81" s="39" t="str">
        <f>IF(J12="","",J12)</f>
        <v>14. 12. 2023</v>
      </c>
      <c r="L81" s="19"/>
    </row>
    <row r="82" spans="2:65" s="18" customFormat="1" ht="6.95" customHeight="1">
      <c r="B82" s="19"/>
      <c r="L82" s="19"/>
    </row>
    <row r="83" spans="2:65" s="18" customFormat="1" ht="15.2" customHeight="1">
      <c r="B83" s="19"/>
      <c r="C83" s="13" t="s">
        <v>25</v>
      </c>
      <c r="F83" s="11" t="str">
        <f>E15</f>
        <v xml:space="preserve"> </v>
      </c>
      <c r="I83" s="13" t="s">
        <v>30</v>
      </c>
      <c r="J83" s="16" t="str">
        <f>E21</f>
        <v xml:space="preserve"> </v>
      </c>
      <c r="L83" s="19"/>
    </row>
    <row r="84" spans="2:65" s="18" customFormat="1" ht="15.2" customHeight="1">
      <c r="B84" s="19"/>
      <c r="C84" s="13" t="s">
        <v>28</v>
      </c>
      <c r="F84" s="11" t="str">
        <f>IF(E18="","",E18)</f>
        <v>Vyplň údaj</v>
      </c>
      <c r="I84" s="13" t="s">
        <v>32</v>
      </c>
      <c r="J84" s="16" t="str">
        <f>E24</f>
        <v xml:space="preserve"> </v>
      </c>
      <c r="L84" s="19"/>
    </row>
    <row r="85" spans="2:65" s="18" customFormat="1" ht="10.35" customHeight="1">
      <c r="B85" s="19"/>
      <c r="L85" s="19"/>
    </row>
    <row r="86" spans="2:65" s="103" customFormat="1" ht="29.25" customHeight="1">
      <c r="B86" s="104"/>
      <c r="C86" s="105" t="s">
        <v>119</v>
      </c>
      <c r="D86" s="106" t="s">
        <v>54</v>
      </c>
      <c r="E86" s="106" t="s">
        <v>50</v>
      </c>
      <c r="F86" s="106" t="s">
        <v>51</v>
      </c>
      <c r="G86" s="106" t="s">
        <v>120</v>
      </c>
      <c r="H86" s="106" t="s">
        <v>121</v>
      </c>
      <c r="I86" s="106" t="s">
        <v>122</v>
      </c>
      <c r="J86" s="107" t="s">
        <v>104</v>
      </c>
      <c r="K86" s="108" t="s">
        <v>123</v>
      </c>
      <c r="L86" s="104"/>
      <c r="M86" s="46" t="s">
        <v>19</v>
      </c>
      <c r="N86" s="47" t="s">
        <v>39</v>
      </c>
      <c r="O86" s="47" t="s">
        <v>124</v>
      </c>
      <c r="P86" s="47" t="s">
        <v>125</v>
      </c>
      <c r="Q86" s="47" t="s">
        <v>126</v>
      </c>
      <c r="R86" s="47" t="s">
        <v>127</v>
      </c>
      <c r="S86" s="47" t="s">
        <v>128</v>
      </c>
      <c r="T86" s="48" t="s">
        <v>129</v>
      </c>
    </row>
    <row r="87" spans="2:65" s="18" customFormat="1" ht="22.9" customHeight="1">
      <c r="B87" s="19"/>
      <c r="C87" s="52" t="s">
        <v>130</v>
      </c>
      <c r="J87" s="109">
        <f>BK87</f>
        <v>0</v>
      </c>
      <c r="L87" s="19"/>
      <c r="M87" s="49"/>
      <c r="N87" s="40"/>
      <c r="O87" s="40"/>
      <c r="P87" s="110">
        <f>P88+P89</f>
        <v>0</v>
      </c>
      <c r="Q87" s="40"/>
      <c r="R87" s="110">
        <f>R88+R89</f>
        <v>0</v>
      </c>
      <c r="S87" s="40"/>
      <c r="T87" s="111">
        <f>T88+T89</f>
        <v>0</v>
      </c>
      <c r="AT87" s="3" t="s">
        <v>68</v>
      </c>
      <c r="AU87" s="3" t="s">
        <v>105</v>
      </c>
      <c r="BK87" s="112">
        <f>BK88+BK89</f>
        <v>0</v>
      </c>
    </row>
    <row r="88" spans="2:65" s="113" customFormat="1" ht="25.9" customHeight="1">
      <c r="B88" s="114"/>
      <c r="D88" s="115" t="s">
        <v>68</v>
      </c>
      <c r="E88" s="116" t="s">
        <v>131</v>
      </c>
      <c r="F88" s="116" t="s">
        <v>132</v>
      </c>
      <c r="I88" s="117"/>
      <c r="J88" s="118">
        <f>BK88</f>
        <v>0</v>
      </c>
      <c r="L88" s="114"/>
      <c r="M88" s="119"/>
      <c r="P88" s="120">
        <v>0</v>
      </c>
      <c r="R88" s="120">
        <v>0</v>
      </c>
      <c r="T88" s="121">
        <v>0</v>
      </c>
      <c r="AR88" s="115" t="s">
        <v>77</v>
      </c>
      <c r="AT88" s="122" t="s">
        <v>68</v>
      </c>
      <c r="AU88" s="122" t="s">
        <v>69</v>
      </c>
      <c r="AY88" s="115" t="s">
        <v>133</v>
      </c>
      <c r="BK88" s="123">
        <v>0</v>
      </c>
    </row>
    <row r="89" spans="2:65" s="113" customFormat="1" ht="25.9" customHeight="1">
      <c r="B89" s="114"/>
      <c r="D89" s="115" t="s">
        <v>68</v>
      </c>
      <c r="E89" s="116" t="s">
        <v>80</v>
      </c>
      <c r="F89" s="116" t="s">
        <v>986</v>
      </c>
      <c r="I89" s="117"/>
      <c r="J89" s="118">
        <f>BK89</f>
        <v>0</v>
      </c>
      <c r="L89" s="114"/>
      <c r="M89" s="119"/>
      <c r="P89" s="120">
        <f>P90+P103+P110+P118+P124+P127</f>
        <v>0</v>
      </c>
      <c r="R89" s="120">
        <f>R90+R103+R110+R118+R124+R127</f>
        <v>0</v>
      </c>
      <c r="T89" s="121">
        <f>T90+T103+T110+T118+T124+T127</f>
        <v>0</v>
      </c>
      <c r="AR89" s="115" t="s">
        <v>163</v>
      </c>
      <c r="AT89" s="122" t="s">
        <v>68</v>
      </c>
      <c r="AU89" s="122" t="s">
        <v>69</v>
      </c>
      <c r="AY89" s="115" t="s">
        <v>133</v>
      </c>
      <c r="BK89" s="123">
        <f>BK90+BK103+BK110+BK118+BK124+BK127</f>
        <v>0</v>
      </c>
    </row>
    <row r="90" spans="2:65" s="113" customFormat="1" ht="22.9" customHeight="1">
      <c r="B90" s="114"/>
      <c r="D90" s="115" t="s">
        <v>68</v>
      </c>
      <c r="E90" s="124" t="s">
        <v>987</v>
      </c>
      <c r="F90" s="124" t="s">
        <v>988</v>
      </c>
      <c r="I90" s="117"/>
      <c r="J90" s="125">
        <f>BK90</f>
        <v>0</v>
      </c>
      <c r="L90" s="114"/>
      <c r="M90" s="119"/>
      <c r="P90" s="120">
        <f>SUM(P91:P102)</f>
        <v>0</v>
      </c>
      <c r="R90" s="120">
        <f>SUM(R91:R102)</f>
        <v>0</v>
      </c>
      <c r="T90" s="121">
        <f>SUM(T91:T102)</f>
        <v>0</v>
      </c>
      <c r="AR90" s="115" t="s">
        <v>163</v>
      </c>
      <c r="AT90" s="122" t="s">
        <v>68</v>
      </c>
      <c r="AU90" s="122" t="s">
        <v>77</v>
      </c>
      <c r="AY90" s="115" t="s">
        <v>133</v>
      </c>
      <c r="BK90" s="123">
        <f>SUM(BK91:BK102)</f>
        <v>0</v>
      </c>
    </row>
    <row r="91" spans="2:65" s="18" customFormat="1" ht="16.5" customHeight="1">
      <c r="B91" s="19"/>
      <c r="C91" s="126" t="s">
        <v>77</v>
      </c>
      <c r="D91" s="126" t="s">
        <v>135</v>
      </c>
      <c r="E91" s="127" t="s">
        <v>989</v>
      </c>
      <c r="F91" s="128" t="s">
        <v>990</v>
      </c>
      <c r="G91" s="129" t="s">
        <v>876</v>
      </c>
      <c r="H91" s="130">
        <v>1</v>
      </c>
      <c r="I91" s="131"/>
      <c r="J91" s="132">
        <f>ROUND(I91*H91,2)</f>
        <v>0</v>
      </c>
      <c r="K91" s="133"/>
      <c r="L91" s="19"/>
      <c r="M91" s="134" t="s">
        <v>19</v>
      </c>
      <c r="N91" s="135" t="s">
        <v>40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991</v>
      </c>
      <c r="AT91" s="138" t="s">
        <v>135</v>
      </c>
      <c r="AU91" s="138" t="s">
        <v>79</v>
      </c>
      <c r="AY91" s="3" t="s">
        <v>133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3" t="s">
        <v>77</v>
      </c>
      <c r="BK91" s="139">
        <f>ROUND(I91*H91,2)</f>
        <v>0</v>
      </c>
      <c r="BL91" s="3" t="s">
        <v>991</v>
      </c>
      <c r="BM91" s="138" t="s">
        <v>992</v>
      </c>
    </row>
    <row r="92" spans="2:65" s="18" customFormat="1">
      <c r="B92" s="19"/>
      <c r="D92" s="140" t="s">
        <v>141</v>
      </c>
      <c r="F92" s="141" t="s">
        <v>990</v>
      </c>
      <c r="I92" s="142"/>
      <c r="L92" s="19"/>
      <c r="M92" s="143"/>
      <c r="T92" s="43"/>
      <c r="AT92" s="3" t="s">
        <v>141</v>
      </c>
      <c r="AU92" s="3" t="s">
        <v>79</v>
      </c>
    </row>
    <row r="93" spans="2:65" s="18" customFormat="1" ht="16.5" customHeight="1">
      <c r="B93" s="19"/>
      <c r="C93" s="126" t="s">
        <v>79</v>
      </c>
      <c r="D93" s="126" t="s">
        <v>135</v>
      </c>
      <c r="E93" s="127" t="s">
        <v>993</v>
      </c>
      <c r="F93" s="128" t="s">
        <v>994</v>
      </c>
      <c r="G93" s="129" t="s">
        <v>876</v>
      </c>
      <c r="H93" s="130">
        <v>1</v>
      </c>
      <c r="I93" s="131"/>
      <c r="J93" s="132">
        <f>ROUND(I93*H93,2)</f>
        <v>0</v>
      </c>
      <c r="K93" s="133"/>
      <c r="L93" s="19"/>
      <c r="M93" s="134" t="s">
        <v>19</v>
      </c>
      <c r="N93" s="135" t="s">
        <v>40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991</v>
      </c>
      <c r="AT93" s="138" t="s">
        <v>135</v>
      </c>
      <c r="AU93" s="138" t="s">
        <v>79</v>
      </c>
      <c r="AY93" s="3" t="s">
        <v>133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3" t="s">
        <v>77</v>
      </c>
      <c r="BK93" s="139">
        <f>ROUND(I93*H93,2)</f>
        <v>0</v>
      </c>
      <c r="BL93" s="3" t="s">
        <v>991</v>
      </c>
      <c r="BM93" s="138" t="s">
        <v>995</v>
      </c>
    </row>
    <row r="94" spans="2:65" s="18" customFormat="1">
      <c r="B94" s="19"/>
      <c r="D94" s="140" t="s">
        <v>141</v>
      </c>
      <c r="F94" s="141" t="s">
        <v>994</v>
      </c>
      <c r="I94" s="142"/>
      <c r="L94" s="19"/>
      <c r="M94" s="143"/>
      <c r="T94" s="43"/>
      <c r="AT94" s="3" t="s">
        <v>141</v>
      </c>
      <c r="AU94" s="3" t="s">
        <v>79</v>
      </c>
    </row>
    <row r="95" spans="2:65" s="18" customFormat="1" ht="16.5" customHeight="1">
      <c r="B95" s="19"/>
      <c r="C95" s="126" t="s">
        <v>152</v>
      </c>
      <c r="D95" s="126" t="s">
        <v>135</v>
      </c>
      <c r="E95" s="127" t="s">
        <v>996</v>
      </c>
      <c r="F95" s="128" t="s">
        <v>997</v>
      </c>
      <c r="G95" s="129" t="s">
        <v>876</v>
      </c>
      <c r="H95" s="130">
        <v>1</v>
      </c>
      <c r="I95" s="131"/>
      <c r="J95" s="132">
        <f>ROUND(I95*H95,2)</f>
        <v>0</v>
      </c>
      <c r="K95" s="133"/>
      <c r="L95" s="19"/>
      <c r="M95" s="134" t="s">
        <v>19</v>
      </c>
      <c r="N95" s="135" t="s">
        <v>40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991</v>
      </c>
      <c r="AT95" s="138" t="s">
        <v>135</v>
      </c>
      <c r="AU95" s="138" t="s">
        <v>79</v>
      </c>
      <c r="AY95" s="3" t="s">
        <v>133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3" t="s">
        <v>77</v>
      </c>
      <c r="BK95" s="139">
        <f>ROUND(I95*H95,2)</f>
        <v>0</v>
      </c>
      <c r="BL95" s="3" t="s">
        <v>991</v>
      </c>
      <c r="BM95" s="138" t="s">
        <v>998</v>
      </c>
    </row>
    <row r="96" spans="2:65" s="18" customFormat="1">
      <c r="B96" s="19"/>
      <c r="D96" s="140" t="s">
        <v>141</v>
      </c>
      <c r="F96" s="141" t="s">
        <v>997</v>
      </c>
      <c r="I96" s="142"/>
      <c r="L96" s="19"/>
      <c r="M96" s="143"/>
      <c r="T96" s="43"/>
      <c r="AT96" s="3" t="s">
        <v>141</v>
      </c>
      <c r="AU96" s="3" t="s">
        <v>79</v>
      </c>
    </row>
    <row r="97" spans="2:65" s="18" customFormat="1" ht="16.5" customHeight="1">
      <c r="B97" s="19"/>
      <c r="C97" s="126" t="s">
        <v>139</v>
      </c>
      <c r="D97" s="126" t="s">
        <v>135</v>
      </c>
      <c r="E97" s="127" t="s">
        <v>999</v>
      </c>
      <c r="F97" s="128" t="s">
        <v>1000</v>
      </c>
      <c r="G97" s="129" t="s">
        <v>876</v>
      </c>
      <c r="H97" s="130">
        <v>1</v>
      </c>
      <c r="I97" s="131"/>
      <c r="J97" s="132">
        <f>ROUND(I97*H97,2)</f>
        <v>0</v>
      </c>
      <c r="K97" s="133"/>
      <c r="L97" s="19"/>
      <c r="M97" s="134" t="s">
        <v>19</v>
      </c>
      <c r="N97" s="135" t="s">
        <v>40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991</v>
      </c>
      <c r="AT97" s="138" t="s">
        <v>135</v>
      </c>
      <c r="AU97" s="138" t="s">
        <v>79</v>
      </c>
      <c r="AY97" s="3" t="s">
        <v>133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3" t="s">
        <v>77</v>
      </c>
      <c r="BK97" s="139">
        <f>ROUND(I97*H97,2)</f>
        <v>0</v>
      </c>
      <c r="BL97" s="3" t="s">
        <v>991</v>
      </c>
      <c r="BM97" s="138" t="s">
        <v>1001</v>
      </c>
    </row>
    <row r="98" spans="2:65" s="18" customFormat="1">
      <c r="B98" s="19"/>
      <c r="D98" s="140" t="s">
        <v>141</v>
      </c>
      <c r="F98" s="141" t="s">
        <v>1000</v>
      </c>
      <c r="I98" s="142"/>
      <c r="L98" s="19"/>
      <c r="M98" s="143"/>
      <c r="T98" s="43"/>
      <c r="AT98" s="3" t="s">
        <v>141</v>
      </c>
      <c r="AU98" s="3" t="s">
        <v>79</v>
      </c>
    </row>
    <row r="99" spans="2:65" s="18" customFormat="1" ht="16.5" customHeight="1">
      <c r="B99" s="19"/>
      <c r="C99" s="126" t="s">
        <v>163</v>
      </c>
      <c r="D99" s="126" t="s">
        <v>135</v>
      </c>
      <c r="E99" s="127" t="s">
        <v>1002</v>
      </c>
      <c r="F99" s="128" t="s">
        <v>1003</v>
      </c>
      <c r="G99" s="129" t="s">
        <v>876</v>
      </c>
      <c r="H99" s="130">
        <v>1</v>
      </c>
      <c r="I99" s="131"/>
      <c r="J99" s="132">
        <f>ROUND(I99*H99,2)</f>
        <v>0</v>
      </c>
      <c r="K99" s="133"/>
      <c r="L99" s="19"/>
      <c r="M99" s="134" t="s">
        <v>19</v>
      </c>
      <c r="N99" s="135" t="s">
        <v>40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991</v>
      </c>
      <c r="AT99" s="138" t="s">
        <v>135</v>
      </c>
      <c r="AU99" s="138" t="s">
        <v>79</v>
      </c>
      <c r="AY99" s="3" t="s">
        <v>133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3" t="s">
        <v>77</v>
      </c>
      <c r="BK99" s="139">
        <f>ROUND(I99*H99,2)</f>
        <v>0</v>
      </c>
      <c r="BL99" s="3" t="s">
        <v>991</v>
      </c>
      <c r="BM99" s="138" t="s">
        <v>1004</v>
      </c>
    </row>
    <row r="100" spans="2:65" s="18" customFormat="1">
      <c r="B100" s="19"/>
      <c r="D100" s="140" t="s">
        <v>141</v>
      </c>
      <c r="F100" s="141" t="s">
        <v>1003</v>
      </c>
      <c r="I100" s="142"/>
      <c r="L100" s="19"/>
      <c r="M100" s="143"/>
      <c r="T100" s="43"/>
      <c r="AT100" s="3" t="s">
        <v>141</v>
      </c>
      <c r="AU100" s="3" t="s">
        <v>79</v>
      </c>
    </row>
    <row r="101" spans="2:65" s="18" customFormat="1" ht="37.9" customHeight="1">
      <c r="B101" s="19"/>
      <c r="C101" s="126" t="s">
        <v>169</v>
      </c>
      <c r="D101" s="126" t="s">
        <v>135</v>
      </c>
      <c r="E101" s="127" t="s">
        <v>1005</v>
      </c>
      <c r="F101" s="128" t="s">
        <v>1006</v>
      </c>
      <c r="G101" s="129" t="s">
        <v>876</v>
      </c>
      <c r="H101" s="130">
        <v>1</v>
      </c>
      <c r="I101" s="131"/>
      <c r="J101" s="132">
        <f>ROUND(I101*H101,2)</f>
        <v>0</v>
      </c>
      <c r="K101" s="133"/>
      <c r="L101" s="19"/>
      <c r="M101" s="134" t="s">
        <v>19</v>
      </c>
      <c r="N101" s="135" t="s">
        <v>40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991</v>
      </c>
      <c r="AT101" s="138" t="s">
        <v>135</v>
      </c>
      <c r="AU101" s="138" t="s">
        <v>79</v>
      </c>
      <c r="AY101" s="3" t="s">
        <v>133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3" t="s">
        <v>77</v>
      </c>
      <c r="BK101" s="139">
        <f>ROUND(I101*H101,2)</f>
        <v>0</v>
      </c>
      <c r="BL101" s="3" t="s">
        <v>991</v>
      </c>
      <c r="BM101" s="138" t="s">
        <v>1007</v>
      </c>
    </row>
    <row r="102" spans="2:65" s="18" customFormat="1" ht="19.5">
      <c r="B102" s="19"/>
      <c r="D102" s="140" t="s">
        <v>141</v>
      </c>
      <c r="F102" s="141" t="s">
        <v>1008</v>
      </c>
      <c r="I102" s="142"/>
      <c r="L102" s="19"/>
      <c r="M102" s="143"/>
      <c r="T102" s="43"/>
      <c r="AT102" s="3" t="s">
        <v>141</v>
      </c>
      <c r="AU102" s="3" t="s">
        <v>79</v>
      </c>
    </row>
    <row r="103" spans="2:65" s="113" customFormat="1" ht="22.9" customHeight="1">
      <c r="B103" s="114"/>
      <c r="D103" s="115" t="s">
        <v>68</v>
      </c>
      <c r="E103" s="124" t="s">
        <v>1009</v>
      </c>
      <c r="F103" s="124" t="s">
        <v>1010</v>
      </c>
      <c r="I103" s="117"/>
      <c r="J103" s="125">
        <f>BK103</f>
        <v>0</v>
      </c>
      <c r="L103" s="114"/>
      <c r="M103" s="119"/>
      <c r="P103" s="120">
        <f>SUM(P104:P109)</f>
        <v>0</v>
      </c>
      <c r="R103" s="120">
        <f>SUM(R104:R109)</f>
        <v>0</v>
      </c>
      <c r="T103" s="121">
        <f>SUM(T104:T109)</f>
        <v>0</v>
      </c>
      <c r="AR103" s="115" t="s">
        <v>163</v>
      </c>
      <c r="AT103" s="122" t="s">
        <v>68</v>
      </c>
      <c r="AU103" s="122" t="s">
        <v>77</v>
      </c>
      <c r="AY103" s="115" t="s">
        <v>133</v>
      </c>
      <c r="BK103" s="123">
        <f>SUM(BK104:BK109)</f>
        <v>0</v>
      </c>
    </row>
    <row r="104" spans="2:65" s="18" customFormat="1" ht="24.2" customHeight="1">
      <c r="B104" s="19"/>
      <c r="C104" s="126" t="s">
        <v>175</v>
      </c>
      <c r="D104" s="126" t="s">
        <v>135</v>
      </c>
      <c r="E104" s="127" t="s">
        <v>1011</v>
      </c>
      <c r="F104" s="128" t="s">
        <v>1012</v>
      </c>
      <c r="G104" s="129" t="s">
        <v>876</v>
      </c>
      <c r="H104" s="130">
        <v>1</v>
      </c>
      <c r="I104" s="131"/>
      <c r="J104" s="132">
        <f>ROUND(I104*H104,2)</f>
        <v>0</v>
      </c>
      <c r="K104" s="133"/>
      <c r="L104" s="19"/>
      <c r="M104" s="134" t="s">
        <v>19</v>
      </c>
      <c r="N104" s="135" t="s">
        <v>40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991</v>
      </c>
      <c r="AT104" s="138" t="s">
        <v>135</v>
      </c>
      <c r="AU104" s="138" t="s">
        <v>79</v>
      </c>
      <c r="AY104" s="3" t="s">
        <v>133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3" t="s">
        <v>77</v>
      </c>
      <c r="BK104" s="139">
        <f>ROUND(I104*H104,2)</f>
        <v>0</v>
      </c>
      <c r="BL104" s="3" t="s">
        <v>991</v>
      </c>
      <c r="BM104" s="138" t="s">
        <v>1013</v>
      </c>
    </row>
    <row r="105" spans="2:65" s="18" customFormat="1" ht="19.5">
      <c r="B105" s="19"/>
      <c r="D105" s="140" t="s">
        <v>141</v>
      </c>
      <c r="F105" s="141" t="s">
        <v>1012</v>
      </c>
      <c r="I105" s="142"/>
      <c r="L105" s="19"/>
      <c r="M105" s="143"/>
      <c r="T105" s="43"/>
      <c r="AT105" s="3" t="s">
        <v>141</v>
      </c>
      <c r="AU105" s="3" t="s">
        <v>79</v>
      </c>
    </row>
    <row r="106" spans="2:65" s="18" customFormat="1" ht="16.5" customHeight="1">
      <c r="B106" s="19"/>
      <c r="C106" s="126" t="s">
        <v>185</v>
      </c>
      <c r="D106" s="126" t="s">
        <v>135</v>
      </c>
      <c r="E106" s="127" t="s">
        <v>1014</v>
      </c>
      <c r="F106" s="128" t="s">
        <v>1015</v>
      </c>
      <c r="G106" s="129" t="s">
        <v>876</v>
      </c>
      <c r="H106" s="130">
        <v>1</v>
      </c>
      <c r="I106" s="131"/>
      <c r="J106" s="132">
        <f>ROUND(I106*H106,2)</f>
        <v>0</v>
      </c>
      <c r="K106" s="133"/>
      <c r="L106" s="19"/>
      <c r="M106" s="134" t="s">
        <v>19</v>
      </c>
      <c r="N106" s="135" t="s">
        <v>40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991</v>
      </c>
      <c r="AT106" s="138" t="s">
        <v>135</v>
      </c>
      <c r="AU106" s="138" t="s">
        <v>79</v>
      </c>
      <c r="AY106" s="3" t="s">
        <v>133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3" t="s">
        <v>77</v>
      </c>
      <c r="BK106" s="139">
        <f>ROUND(I106*H106,2)</f>
        <v>0</v>
      </c>
      <c r="BL106" s="3" t="s">
        <v>991</v>
      </c>
      <c r="BM106" s="138" t="s">
        <v>1016</v>
      </c>
    </row>
    <row r="107" spans="2:65" s="18" customFormat="1">
      <c r="B107" s="19"/>
      <c r="D107" s="140" t="s">
        <v>141</v>
      </c>
      <c r="F107" s="141" t="s">
        <v>1015</v>
      </c>
      <c r="I107" s="142"/>
      <c r="L107" s="19"/>
      <c r="M107" s="143"/>
      <c r="T107" s="43"/>
      <c r="AT107" s="3" t="s">
        <v>141</v>
      </c>
      <c r="AU107" s="3" t="s">
        <v>79</v>
      </c>
    </row>
    <row r="108" spans="2:65" s="18" customFormat="1" ht="16.5" customHeight="1">
      <c r="B108" s="19"/>
      <c r="C108" s="126" t="s">
        <v>191</v>
      </c>
      <c r="D108" s="126" t="s">
        <v>135</v>
      </c>
      <c r="E108" s="127" t="s">
        <v>1017</v>
      </c>
      <c r="F108" s="128" t="s">
        <v>1018</v>
      </c>
      <c r="G108" s="129" t="s">
        <v>876</v>
      </c>
      <c r="H108" s="130">
        <v>1</v>
      </c>
      <c r="I108" s="131"/>
      <c r="J108" s="132">
        <f>ROUND(I108*H108,2)</f>
        <v>0</v>
      </c>
      <c r="K108" s="133"/>
      <c r="L108" s="19"/>
      <c r="M108" s="134" t="s">
        <v>19</v>
      </c>
      <c r="N108" s="135" t="s">
        <v>40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991</v>
      </c>
      <c r="AT108" s="138" t="s">
        <v>135</v>
      </c>
      <c r="AU108" s="138" t="s">
        <v>79</v>
      </c>
      <c r="AY108" s="3" t="s">
        <v>133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3" t="s">
        <v>77</v>
      </c>
      <c r="BK108" s="139">
        <f>ROUND(I108*H108,2)</f>
        <v>0</v>
      </c>
      <c r="BL108" s="3" t="s">
        <v>991</v>
      </c>
      <c r="BM108" s="138" t="s">
        <v>1019</v>
      </c>
    </row>
    <row r="109" spans="2:65" s="18" customFormat="1">
      <c r="B109" s="19"/>
      <c r="D109" s="140" t="s">
        <v>141</v>
      </c>
      <c r="F109" s="141" t="s">
        <v>1018</v>
      </c>
      <c r="I109" s="142"/>
      <c r="L109" s="19"/>
      <c r="M109" s="143"/>
      <c r="T109" s="43"/>
      <c r="AT109" s="3" t="s">
        <v>141</v>
      </c>
      <c r="AU109" s="3" t="s">
        <v>79</v>
      </c>
    </row>
    <row r="110" spans="2:65" s="113" customFormat="1" ht="22.9" customHeight="1">
      <c r="B110" s="114"/>
      <c r="D110" s="115" t="s">
        <v>68</v>
      </c>
      <c r="E110" s="124" t="s">
        <v>1020</v>
      </c>
      <c r="F110" s="124" t="s">
        <v>1021</v>
      </c>
      <c r="I110" s="117"/>
      <c r="J110" s="125">
        <f>BK110</f>
        <v>0</v>
      </c>
      <c r="L110" s="114"/>
      <c r="M110" s="119"/>
      <c r="P110" s="120">
        <f>SUM(P111:P117)</f>
        <v>0</v>
      </c>
      <c r="R110" s="120">
        <f>SUM(R111:R117)</f>
        <v>0</v>
      </c>
      <c r="T110" s="121">
        <f>SUM(T111:T117)</f>
        <v>0</v>
      </c>
      <c r="AR110" s="115" t="s">
        <v>163</v>
      </c>
      <c r="AT110" s="122" t="s">
        <v>68</v>
      </c>
      <c r="AU110" s="122" t="s">
        <v>77</v>
      </c>
      <c r="AY110" s="115" t="s">
        <v>133</v>
      </c>
      <c r="BK110" s="123">
        <f>SUM(BK111:BK117)</f>
        <v>0</v>
      </c>
    </row>
    <row r="111" spans="2:65" s="18" customFormat="1" ht="16.5" customHeight="1">
      <c r="B111" s="19"/>
      <c r="C111" s="126" t="s">
        <v>197</v>
      </c>
      <c r="D111" s="126" t="s">
        <v>135</v>
      </c>
      <c r="E111" s="127" t="s">
        <v>1022</v>
      </c>
      <c r="F111" s="128" t="s">
        <v>1023</v>
      </c>
      <c r="G111" s="129" t="s">
        <v>876</v>
      </c>
      <c r="H111" s="130">
        <v>1</v>
      </c>
      <c r="I111" s="131"/>
      <c r="J111" s="132">
        <f>ROUND(I111*H111,2)</f>
        <v>0</v>
      </c>
      <c r="K111" s="133"/>
      <c r="L111" s="19"/>
      <c r="M111" s="134" t="s">
        <v>19</v>
      </c>
      <c r="N111" s="135" t="s">
        <v>40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991</v>
      </c>
      <c r="AT111" s="138" t="s">
        <v>135</v>
      </c>
      <c r="AU111" s="138" t="s">
        <v>79</v>
      </c>
      <c r="AY111" s="3" t="s">
        <v>133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3" t="s">
        <v>77</v>
      </c>
      <c r="BK111" s="139">
        <f>ROUND(I111*H111,2)</f>
        <v>0</v>
      </c>
      <c r="BL111" s="3" t="s">
        <v>991</v>
      </c>
      <c r="BM111" s="138" t="s">
        <v>1024</v>
      </c>
    </row>
    <row r="112" spans="2:65" s="18" customFormat="1">
      <c r="B112" s="19"/>
      <c r="D112" s="140" t="s">
        <v>141</v>
      </c>
      <c r="F112" s="141" t="s">
        <v>1023</v>
      </c>
      <c r="I112" s="142"/>
      <c r="L112" s="19"/>
      <c r="M112" s="143"/>
      <c r="T112" s="43"/>
      <c r="AT112" s="3" t="s">
        <v>141</v>
      </c>
      <c r="AU112" s="3" t="s">
        <v>79</v>
      </c>
    </row>
    <row r="113" spans="2:65" s="18" customFormat="1" ht="16.5" customHeight="1">
      <c r="B113" s="19"/>
      <c r="C113" s="126" t="s">
        <v>204</v>
      </c>
      <c r="D113" s="126" t="s">
        <v>135</v>
      </c>
      <c r="E113" s="127" t="s">
        <v>1025</v>
      </c>
      <c r="F113" s="128" t="s">
        <v>1026</v>
      </c>
      <c r="G113" s="129" t="s">
        <v>876</v>
      </c>
      <c r="H113" s="130">
        <v>1</v>
      </c>
      <c r="I113" s="131"/>
      <c r="J113" s="132">
        <f>ROUND(I113*H113,2)</f>
        <v>0</v>
      </c>
      <c r="K113" s="133"/>
      <c r="L113" s="19"/>
      <c r="M113" s="134" t="s">
        <v>19</v>
      </c>
      <c r="N113" s="135" t="s">
        <v>40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991</v>
      </c>
      <c r="AT113" s="138" t="s">
        <v>135</v>
      </c>
      <c r="AU113" s="138" t="s">
        <v>79</v>
      </c>
      <c r="AY113" s="3" t="s">
        <v>133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3" t="s">
        <v>77</v>
      </c>
      <c r="BK113" s="139">
        <f>ROUND(I113*H113,2)</f>
        <v>0</v>
      </c>
      <c r="BL113" s="3" t="s">
        <v>991</v>
      </c>
      <c r="BM113" s="138" t="s">
        <v>1027</v>
      </c>
    </row>
    <row r="114" spans="2:65" s="18" customFormat="1">
      <c r="B114" s="19"/>
      <c r="D114" s="140" t="s">
        <v>141</v>
      </c>
      <c r="F114" s="141" t="s">
        <v>1026</v>
      </c>
      <c r="I114" s="142"/>
      <c r="L114" s="19"/>
      <c r="M114" s="143"/>
      <c r="T114" s="43"/>
      <c r="AT114" s="3" t="s">
        <v>141</v>
      </c>
      <c r="AU114" s="3" t="s">
        <v>79</v>
      </c>
    </row>
    <row r="115" spans="2:65" s="18" customFormat="1" ht="16.5" customHeight="1">
      <c r="B115" s="19"/>
      <c r="C115" s="126" t="s">
        <v>212</v>
      </c>
      <c r="D115" s="126" t="s">
        <v>135</v>
      </c>
      <c r="E115" s="127" t="s">
        <v>1028</v>
      </c>
      <c r="F115" s="128" t="s">
        <v>1029</v>
      </c>
      <c r="G115" s="129" t="s">
        <v>876</v>
      </c>
      <c r="H115" s="130">
        <v>1</v>
      </c>
      <c r="I115" s="131"/>
      <c r="J115" s="132">
        <f>ROUND(I115*H115,2)</f>
        <v>0</v>
      </c>
      <c r="K115" s="133"/>
      <c r="L115" s="19"/>
      <c r="M115" s="134" t="s">
        <v>19</v>
      </c>
      <c r="N115" s="135" t="s">
        <v>40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991</v>
      </c>
      <c r="AT115" s="138" t="s">
        <v>135</v>
      </c>
      <c r="AU115" s="138" t="s">
        <v>79</v>
      </c>
      <c r="AY115" s="3" t="s">
        <v>133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3" t="s">
        <v>77</v>
      </c>
      <c r="BK115" s="139">
        <f>ROUND(I115*H115,2)</f>
        <v>0</v>
      </c>
      <c r="BL115" s="3" t="s">
        <v>991</v>
      </c>
      <c r="BM115" s="138" t="s">
        <v>1030</v>
      </c>
    </row>
    <row r="116" spans="2:65" s="18" customFormat="1">
      <c r="B116" s="19"/>
      <c r="D116" s="140" t="s">
        <v>141</v>
      </c>
      <c r="F116" s="141" t="s">
        <v>1031</v>
      </c>
      <c r="I116" s="142"/>
      <c r="L116" s="19"/>
      <c r="M116" s="143"/>
      <c r="T116" s="43"/>
      <c r="AT116" s="3" t="s">
        <v>141</v>
      </c>
      <c r="AU116" s="3" t="s">
        <v>79</v>
      </c>
    </row>
    <row r="117" spans="2:65" s="18" customFormat="1">
      <c r="B117" s="19"/>
      <c r="D117" s="144" t="s">
        <v>143</v>
      </c>
      <c r="F117" s="145" t="s">
        <v>1032</v>
      </c>
      <c r="I117" s="142"/>
      <c r="L117" s="19"/>
      <c r="M117" s="143"/>
      <c r="T117" s="43"/>
      <c r="AT117" s="3" t="s">
        <v>143</v>
      </c>
      <c r="AU117" s="3" t="s">
        <v>79</v>
      </c>
    </row>
    <row r="118" spans="2:65" s="113" customFormat="1" ht="22.9" customHeight="1">
      <c r="B118" s="114"/>
      <c r="D118" s="115" t="s">
        <v>68</v>
      </c>
      <c r="E118" s="124" t="s">
        <v>1033</v>
      </c>
      <c r="F118" s="124" t="s">
        <v>1034</v>
      </c>
      <c r="I118" s="117"/>
      <c r="J118" s="125">
        <f>BK118</f>
        <v>0</v>
      </c>
      <c r="L118" s="114"/>
      <c r="M118" s="119"/>
      <c r="P118" s="120">
        <f>SUM(P119:P123)</f>
        <v>0</v>
      </c>
      <c r="R118" s="120">
        <f>SUM(R119:R123)</f>
        <v>0</v>
      </c>
      <c r="T118" s="121">
        <f>SUM(T119:T123)</f>
        <v>0</v>
      </c>
      <c r="AR118" s="115" t="s">
        <v>163</v>
      </c>
      <c r="AT118" s="122" t="s">
        <v>68</v>
      </c>
      <c r="AU118" s="122" t="s">
        <v>77</v>
      </c>
      <c r="AY118" s="115" t="s">
        <v>133</v>
      </c>
      <c r="BK118" s="123">
        <f>SUM(BK119:BK123)</f>
        <v>0</v>
      </c>
    </row>
    <row r="119" spans="2:65" s="18" customFormat="1" ht="24.2" customHeight="1">
      <c r="B119" s="19"/>
      <c r="C119" s="126" t="s">
        <v>220</v>
      </c>
      <c r="D119" s="126" t="s">
        <v>135</v>
      </c>
      <c r="E119" s="127" t="s">
        <v>1035</v>
      </c>
      <c r="F119" s="128" t="s">
        <v>1036</v>
      </c>
      <c r="G119" s="129" t="s">
        <v>876</v>
      </c>
      <c r="H119" s="130">
        <v>1</v>
      </c>
      <c r="I119" s="131"/>
      <c r="J119" s="132">
        <f>ROUND(I119*H119,2)</f>
        <v>0</v>
      </c>
      <c r="K119" s="133"/>
      <c r="L119" s="19"/>
      <c r="M119" s="134" t="s">
        <v>19</v>
      </c>
      <c r="N119" s="135" t="s">
        <v>40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991</v>
      </c>
      <c r="AT119" s="138" t="s">
        <v>135</v>
      </c>
      <c r="AU119" s="138" t="s">
        <v>79</v>
      </c>
      <c r="AY119" s="3" t="s">
        <v>133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3" t="s">
        <v>77</v>
      </c>
      <c r="BK119" s="139">
        <f>ROUND(I119*H119,2)</f>
        <v>0</v>
      </c>
      <c r="BL119" s="3" t="s">
        <v>991</v>
      </c>
      <c r="BM119" s="138" t="s">
        <v>1037</v>
      </c>
    </row>
    <row r="120" spans="2:65" s="18" customFormat="1">
      <c r="B120" s="19"/>
      <c r="D120" s="140" t="s">
        <v>141</v>
      </c>
      <c r="F120" s="141" t="s">
        <v>1038</v>
      </c>
      <c r="I120" s="142"/>
      <c r="L120" s="19"/>
      <c r="M120" s="143"/>
      <c r="T120" s="43"/>
      <c r="AT120" s="3" t="s">
        <v>141</v>
      </c>
      <c r="AU120" s="3" t="s">
        <v>79</v>
      </c>
    </row>
    <row r="121" spans="2:65" s="18" customFormat="1" ht="16.5" customHeight="1">
      <c r="B121" s="19"/>
      <c r="C121" s="126" t="s">
        <v>225</v>
      </c>
      <c r="D121" s="126" t="s">
        <v>135</v>
      </c>
      <c r="E121" s="127" t="s">
        <v>1039</v>
      </c>
      <c r="F121" s="128" t="s">
        <v>1040</v>
      </c>
      <c r="G121" s="129" t="s">
        <v>876</v>
      </c>
      <c r="H121" s="130">
        <v>1</v>
      </c>
      <c r="I121" s="131"/>
      <c r="J121" s="132">
        <f>ROUND(I121*H121,2)</f>
        <v>0</v>
      </c>
      <c r="K121" s="133"/>
      <c r="L121" s="19"/>
      <c r="M121" s="134" t="s">
        <v>19</v>
      </c>
      <c r="N121" s="135" t="s">
        <v>40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991</v>
      </c>
      <c r="AT121" s="138" t="s">
        <v>135</v>
      </c>
      <c r="AU121" s="138" t="s">
        <v>79</v>
      </c>
      <c r="AY121" s="3" t="s">
        <v>133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3" t="s">
        <v>77</v>
      </c>
      <c r="BK121" s="139">
        <f>ROUND(I121*H121,2)</f>
        <v>0</v>
      </c>
      <c r="BL121" s="3" t="s">
        <v>991</v>
      </c>
      <c r="BM121" s="138" t="s">
        <v>1041</v>
      </c>
    </row>
    <row r="122" spans="2:65" s="18" customFormat="1" ht="19.5">
      <c r="B122" s="19"/>
      <c r="D122" s="140" t="s">
        <v>141</v>
      </c>
      <c r="F122" s="141" t="s">
        <v>1042</v>
      </c>
      <c r="I122" s="142"/>
      <c r="L122" s="19"/>
      <c r="M122" s="143"/>
      <c r="T122" s="43"/>
      <c r="AT122" s="3" t="s">
        <v>141</v>
      </c>
      <c r="AU122" s="3" t="s">
        <v>79</v>
      </c>
    </row>
    <row r="123" spans="2:65" s="18" customFormat="1">
      <c r="B123" s="19"/>
      <c r="D123" s="144" t="s">
        <v>143</v>
      </c>
      <c r="F123" s="145" t="s">
        <v>1043</v>
      </c>
      <c r="I123" s="142"/>
      <c r="L123" s="19"/>
      <c r="M123" s="143"/>
      <c r="T123" s="43"/>
      <c r="AT123" s="3" t="s">
        <v>143</v>
      </c>
      <c r="AU123" s="3" t="s">
        <v>79</v>
      </c>
    </row>
    <row r="124" spans="2:65" s="113" customFormat="1" ht="22.9" customHeight="1">
      <c r="B124" s="114"/>
      <c r="D124" s="115" t="s">
        <v>68</v>
      </c>
      <c r="E124" s="124" t="s">
        <v>1044</v>
      </c>
      <c r="F124" s="124" t="s">
        <v>1045</v>
      </c>
      <c r="I124" s="117"/>
      <c r="J124" s="125">
        <f>BK124</f>
        <v>0</v>
      </c>
      <c r="L124" s="114"/>
      <c r="M124" s="119"/>
      <c r="P124" s="120">
        <f>SUM(P125:P126)</f>
        <v>0</v>
      </c>
      <c r="R124" s="120">
        <f>SUM(R125:R126)</f>
        <v>0</v>
      </c>
      <c r="T124" s="121">
        <f>SUM(T125:T126)</f>
        <v>0</v>
      </c>
      <c r="AR124" s="115" t="s">
        <v>163</v>
      </c>
      <c r="AT124" s="122" t="s">
        <v>68</v>
      </c>
      <c r="AU124" s="122" t="s">
        <v>77</v>
      </c>
      <c r="AY124" s="115" t="s">
        <v>133</v>
      </c>
      <c r="BK124" s="123">
        <f>SUM(BK125:BK126)</f>
        <v>0</v>
      </c>
    </row>
    <row r="125" spans="2:65" s="18" customFormat="1" ht="16.5" customHeight="1">
      <c r="B125" s="19"/>
      <c r="C125" s="126" t="s">
        <v>8</v>
      </c>
      <c r="D125" s="126" t="s">
        <v>135</v>
      </c>
      <c r="E125" s="127" t="s">
        <v>1046</v>
      </c>
      <c r="F125" s="128" t="s">
        <v>1045</v>
      </c>
      <c r="G125" s="129" t="s">
        <v>876</v>
      </c>
      <c r="H125" s="130">
        <v>1</v>
      </c>
      <c r="I125" s="131"/>
      <c r="J125" s="132">
        <f>ROUND(I125*H125,2)</f>
        <v>0</v>
      </c>
      <c r="K125" s="133"/>
      <c r="L125" s="19"/>
      <c r="M125" s="134" t="s">
        <v>19</v>
      </c>
      <c r="N125" s="135" t="s">
        <v>40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991</v>
      </c>
      <c r="AT125" s="138" t="s">
        <v>135</v>
      </c>
      <c r="AU125" s="138" t="s">
        <v>79</v>
      </c>
      <c r="AY125" s="3" t="s">
        <v>133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3" t="s">
        <v>77</v>
      </c>
      <c r="BK125" s="139">
        <f>ROUND(I125*H125,2)</f>
        <v>0</v>
      </c>
      <c r="BL125" s="3" t="s">
        <v>991</v>
      </c>
      <c r="BM125" s="138" t="s">
        <v>1047</v>
      </c>
    </row>
    <row r="126" spans="2:65" s="18" customFormat="1">
      <c r="B126" s="19"/>
      <c r="D126" s="140" t="s">
        <v>141</v>
      </c>
      <c r="F126" s="141" t="s">
        <v>1045</v>
      </c>
      <c r="I126" s="142"/>
      <c r="L126" s="19"/>
      <c r="M126" s="143"/>
      <c r="T126" s="43"/>
      <c r="AT126" s="3" t="s">
        <v>141</v>
      </c>
      <c r="AU126" s="3" t="s">
        <v>79</v>
      </c>
    </row>
    <row r="127" spans="2:65" s="113" customFormat="1" ht="22.9" customHeight="1">
      <c r="B127" s="114"/>
      <c r="D127" s="115" t="s">
        <v>68</v>
      </c>
      <c r="E127" s="124" t="s">
        <v>1048</v>
      </c>
      <c r="F127" s="124" t="s">
        <v>1049</v>
      </c>
      <c r="I127" s="117"/>
      <c r="J127" s="125">
        <f>BK127</f>
        <v>0</v>
      </c>
      <c r="L127" s="114"/>
      <c r="M127" s="119"/>
      <c r="P127" s="120">
        <f>SUM(P128:P132)</f>
        <v>0</v>
      </c>
      <c r="R127" s="120">
        <f>SUM(R128:R132)</f>
        <v>0</v>
      </c>
      <c r="T127" s="121">
        <f>SUM(T128:T132)</f>
        <v>0</v>
      </c>
      <c r="AR127" s="115" t="s">
        <v>163</v>
      </c>
      <c r="AT127" s="122" t="s">
        <v>68</v>
      </c>
      <c r="AU127" s="122" t="s">
        <v>77</v>
      </c>
      <c r="AY127" s="115" t="s">
        <v>133</v>
      </c>
      <c r="BK127" s="123">
        <f>SUM(BK128:BK132)</f>
        <v>0</v>
      </c>
    </row>
    <row r="128" spans="2:65" s="18" customFormat="1" ht="16.5" customHeight="1">
      <c r="B128" s="19"/>
      <c r="C128" s="126" t="s">
        <v>237</v>
      </c>
      <c r="D128" s="126" t="s">
        <v>135</v>
      </c>
      <c r="E128" s="127" t="s">
        <v>1050</v>
      </c>
      <c r="F128" s="128" t="s">
        <v>1049</v>
      </c>
      <c r="G128" s="129" t="s">
        <v>876</v>
      </c>
      <c r="H128" s="130">
        <v>1</v>
      </c>
      <c r="I128" s="131"/>
      <c r="J128" s="132">
        <f>ROUND(I128*H128,2)</f>
        <v>0</v>
      </c>
      <c r="K128" s="133"/>
      <c r="L128" s="19"/>
      <c r="M128" s="134" t="s">
        <v>19</v>
      </c>
      <c r="N128" s="135" t="s">
        <v>40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991</v>
      </c>
      <c r="AT128" s="138" t="s">
        <v>135</v>
      </c>
      <c r="AU128" s="138" t="s">
        <v>79</v>
      </c>
      <c r="AY128" s="3" t="s">
        <v>133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3" t="s">
        <v>77</v>
      </c>
      <c r="BK128" s="139">
        <f>ROUND(I128*H128,2)</f>
        <v>0</v>
      </c>
      <c r="BL128" s="3" t="s">
        <v>991</v>
      </c>
      <c r="BM128" s="138" t="s">
        <v>1051</v>
      </c>
    </row>
    <row r="129" spans="2:65" s="18" customFormat="1">
      <c r="B129" s="19"/>
      <c r="D129" s="140" t="s">
        <v>141</v>
      </c>
      <c r="F129" s="141" t="s">
        <v>1049</v>
      </c>
      <c r="I129" s="142"/>
      <c r="L129" s="19"/>
      <c r="M129" s="143"/>
      <c r="T129" s="43"/>
      <c r="AT129" s="3" t="s">
        <v>141</v>
      </c>
      <c r="AU129" s="3" t="s">
        <v>79</v>
      </c>
    </row>
    <row r="130" spans="2:65" s="18" customFormat="1" ht="24.2" customHeight="1">
      <c r="B130" s="19"/>
      <c r="C130" s="126" t="s">
        <v>244</v>
      </c>
      <c r="D130" s="126" t="s">
        <v>135</v>
      </c>
      <c r="E130" s="127" t="s">
        <v>1052</v>
      </c>
      <c r="F130" s="128" t="s">
        <v>1053</v>
      </c>
      <c r="G130" s="129" t="s">
        <v>876</v>
      </c>
      <c r="H130" s="130">
        <v>1</v>
      </c>
      <c r="I130" s="131"/>
      <c r="J130" s="132">
        <f>ROUND(I130*H130,2)</f>
        <v>0</v>
      </c>
      <c r="K130" s="133"/>
      <c r="L130" s="19"/>
      <c r="M130" s="134" t="s">
        <v>19</v>
      </c>
      <c r="N130" s="135" t="s">
        <v>40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991</v>
      </c>
      <c r="AT130" s="138" t="s">
        <v>135</v>
      </c>
      <c r="AU130" s="138" t="s">
        <v>79</v>
      </c>
      <c r="AY130" s="3" t="s">
        <v>133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3" t="s">
        <v>77</v>
      </c>
      <c r="BK130" s="139">
        <f>ROUND(I130*H130,2)</f>
        <v>0</v>
      </c>
      <c r="BL130" s="3" t="s">
        <v>991</v>
      </c>
      <c r="BM130" s="138" t="s">
        <v>1054</v>
      </c>
    </row>
    <row r="131" spans="2:65" s="18" customFormat="1">
      <c r="B131" s="19"/>
      <c r="D131" s="140" t="s">
        <v>141</v>
      </c>
      <c r="F131" s="141" t="s">
        <v>1055</v>
      </c>
      <c r="I131" s="142"/>
      <c r="L131" s="19"/>
      <c r="M131" s="143"/>
      <c r="T131" s="43"/>
      <c r="AT131" s="3" t="s">
        <v>141</v>
      </c>
      <c r="AU131" s="3" t="s">
        <v>79</v>
      </c>
    </row>
    <row r="132" spans="2:65" s="18" customFormat="1">
      <c r="B132" s="19"/>
      <c r="D132" s="144" t="s">
        <v>143</v>
      </c>
      <c r="F132" s="145" t="s">
        <v>1056</v>
      </c>
      <c r="I132" s="142"/>
      <c r="L132" s="19"/>
      <c r="M132" s="184"/>
      <c r="N132" s="185"/>
      <c r="O132" s="185"/>
      <c r="P132" s="185"/>
      <c r="Q132" s="185"/>
      <c r="R132" s="185"/>
      <c r="S132" s="185"/>
      <c r="T132" s="186"/>
      <c r="AT132" s="3" t="s">
        <v>143</v>
      </c>
      <c r="AU132" s="3" t="s">
        <v>79</v>
      </c>
    </row>
    <row r="133" spans="2:65" s="18" customFormat="1" ht="6.95" customHeight="1">
      <c r="B133" s="29"/>
      <c r="C133" s="30"/>
      <c r="D133" s="30"/>
      <c r="E133" s="30"/>
      <c r="F133" s="30"/>
      <c r="G133" s="30"/>
      <c r="H133" s="30"/>
      <c r="I133" s="30"/>
      <c r="J133" s="30"/>
      <c r="K133" s="30"/>
      <c r="L133" s="19"/>
    </row>
  </sheetData>
  <sheetProtection algorithmName="SHA-512" hashValue="WrYSGLz9NzYzAxiAQM1pTLuH4DQZejoC2vYyO+KqcN7ZzdXxwAubEMzP/tkTtJ55gvFT8nRML5Ft7ahMKvHwVg==" saltValue="tLmVcuYdzcXs7hm8RqW1KVK7VZMmi11b1WWVpk8nhKg+2B7x+SmknyyBqfgIBr/iOl0/I9T/4a7jrVDN7E0tig==" spinCount="100000" sheet="1" objects="1" scenarios="1" formatColumns="0" formatRows="0" autoFilter="0"/>
  <autoFilter ref="C86:K132" xr:uid="{00000000-0009-0000-0000-000002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17" r:id="rId1" xr:uid="{1FF50FE6-C534-4EBC-BF7F-B2058A4E0E25}"/>
    <hyperlink ref="F123" r:id="rId2" xr:uid="{26B2B127-9DAB-4CD8-8BBC-B30BC281577C}"/>
    <hyperlink ref="F132" r:id="rId3" xr:uid="{908B4D3A-B9AA-48FF-AA25-8A792159E359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2AA73-6ADB-4984-A7F3-E43D6BD7E708}">
  <sheetPr>
    <pageSetUpPr fitToPage="1"/>
  </sheetPr>
  <dimension ref="B1:H78"/>
  <sheetViews>
    <sheetView showGridLines="0" workbookViewId="0"/>
  </sheetViews>
  <sheetFormatPr defaultRowHeight="11.25"/>
  <cols>
    <col min="1" max="1" width="7.140625" style="2" customWidth="1"/>
    <col min="2" max="2" width="1.42578125" style="2" customWidth="1"/>
    <col min="3" max="3" width="21.42578125" style="2" customWidth="1"/>
    <col min="4" max="4" width="65" style="2" customWidth="1"/>
    <col min="5" max="5" width="11.42578125" style="2" customWidth="1"/>
    <col min="6" max="6" width="17.140625" style="2" customWidth="1"/>
    <col min="7" max="7" width="1.42578125" style="2" customWidth="1"/>
    <col min="8" max="8" width="7.140625" style="2" customWidth="1"/>
    <col min="9" max="16384" width="9.140625" style="2"/>
  </cols>
  <sheetData>
    <row r="1" spans="2:8" ht="11.25" customHeight="1"/>
    <row r="2" spans="2:8" ht="36.950000000000003" customHeight="1"/>
    <row r="3" spans="2:8" ht="6.95" customHeight="1">
      <c r="B3" s="4"/>
      <c r="C3" s="5"/>
      <c r="D3" s="5"/>
      <c r="E3" s="5"/>
      <c r="F3" s="5"/>
      <c r="G3" s="5"/>
      <c r="H3" s="6"/>
    </row>
    <row r="4" spans="2:8" ht="24.95" customHeight="1">
      <c r="B4" s="6"/>
      <c r="C4" s="7" t="s">
        <v>1057</v>
      </c>
      <c r="H4" s="6"/>
    </row>
    <row r="5" spans="2:8" ht="12" customHeight="1">
      <c r="B5" s="6"/>
      <c r="C5" s="10" t="s">
        <v>13</v>
      </c>
      <c r="D5" s="304" t="s">
        <v>14</v>
      </c>
      <c r="E5" s="296"/>
      <c r="F5" s="296"/>
      <c r="H5" s="6"/>
    </row>
    <row r="6" spans="2:8" ht="36.950000000000003" customHeight="1">
      <c r="B6" s="6"/>
      <c r="C6" s="12" t="s">
        <v>16</v>
      </c>
      <c r="D6" s="301" t="s">
        <v>17</v>
      </c>
      <c r="E6" s="296"/>
      <c r="F6" s="296"/>
      <c r="H6" s="6"/>
    </row>
    <row r="7" spans="2:8" ht="16.5" customHeight="1">
      <c r="B7" s="6"/>
      <c r="C7" s="13" t="s">
        <v>23</v>
      </c>
      <c r="D7" s="39" t="s">
        <v>24</v>
      </c>
      <c r="H7" s="6"/>
    </row>
    <row r="8" spans="2:8" s="18" customFormat="1" ht="10.9" customHeight="1">
      <c r="B8" s="19"/>
      <c r="H8" s="19"/>
    </row>
    <row r="9" spans="2:8" s="103" customFormat="1" ht="29.25" customHeight="1">
      <c r="B9" s="104"/>
      <c r="C9" s="105" t="s">
        <v>50</v>
      </c>
      <c r="D9" s="106" t="s">
        <v>51</v>
      </c>
      <c r="E9" s="106" t="s">
        <v>120</v>
      </c>
      <c r="F9" s="107" t="s">
        <v>1058</v>
      </c>
      <c r="H9" s="104"/>
    </row>
    <row r="10" spans="2:8" s="18" customFormat="1" ht="26.45" customHeight="1">
      <c r="B10" s="19"/>
      <c r="C10" s="187" t="s">
        <v>1059</v>
      </c>
      <c r="D10" s="187" t="s">
        <v>75</v>
      </c>
      <c r="H10" s="19"/>
    </row>
    <row r="11" spans="2:8" s="18" customFormat="1" ht="16.899999999999999" customHeight="1">
      <c r="B11" s="19"/>
      <c r="C11" s="188" t="s">
        <v>83</v>
      </c>
      <c r="D11" s="189" t="s">
        <v>83</v>
      </c>
      <c r="E11" s="190" t="s">
        <v>19</v>
      </c>
      <c r="F11" s="191">
        <v>80.22</v>
      </c>
      <c r="H11" s="19"/>
    </row>
    <row r="12" spans="2:8" s="18" customFormat="1" ht="16.899999999999999" customHeight="1">
      <c r="B12" s="19"/>
      <c r="C12" s="192" t="s">
        <v>83</v>
      </c>
      <c r="D12" s="192" t="s">
        <v>509</v>
      </c>
      <c r="E12" s="3" t="s">
        <v>19</v>
      </c>
      <c r="F12" s="193">
        <v>80.22</v>
      </c>
      <c r="H12" s="19"/>
    </row>
    <row r="13" spans="2:8" s="18" customFormat="1" ht="16.899999999999999" customHeight="1">
      <c r="B13" s="19"/>
      <c r="C13" s="194" t="s">
        <v>1060</v>
      </c>
      <c r="H13" s="19"/>
    </row>
    <row r="14" spans="2:8" s="18" customFormat="1" ht="16.899999999999999" customHeight="1">
      <c r="B14" s="19"/>
      <c r="C14" s="192" t="s">
        <v>505</v>
      </c>
      <c r="D14" s="192" t="s">
        <v>506</v>
      </c>
      <c r="E14" s="3" t="s">
        <v>262</v>
      </c>
      <c r="F14" s="193">
        <v>80.22</v>
      </c>
      <c r="H14" s="19"/>
    </row>
    <row r="15" spans="2:8" s="18" customFormat="1" ht="22.5">
      <c r="B15" s="19"/>
      <c r="C15" s="192" t="s">
        <v>389</v>
      </c>
      <c r="D15" s="192" t="s">
        <v>390</v>
      </c>
      <c r="E15" s="3" t="s">
        <v>262</v>
      </c>
      <c r="F15" s="193">
        <v>203.22399999999999</v>
      </c>
      <c r="H15" s="19"/>
    </row>
    <row r="16" spans="2:8" s="18" customFormat="1" ht="22.5">
      <c r="B16" s="19"/>
      <c r="C16" s="192" t="s">
        <v>398</v>
      </c>
      <c r="D16" s="192" t="s">
        <v>399</v>
      </c>
      <c r="E16" s="3" t="s">
        <v>262</v>
      </c>
      <c r="F16" s="193">
        <v>304.83600000000001</v>
      </c>
      <c r="H16" s="19"/>
    </row>
    <row r="17" spans="2:8" s="18" customFormat="1" ht="16.899999999999999" customHeight="1">
      <c r="B17" s="19"/>
      <c r="C17" s="188" t="s">
        <v>85</v>
      </c>
      <c r="D17" s="189" t="s">
        <v>85</v>
      </c>
      <c r="E17" s="190" t="s">
        <v>19</v>
      </c>
      <c r="F17" s="191">
        <v>118.02500000000001</v>
      </c>
      <c r="H17" s="19"/>
    </row>
    <row r="18" spans="2:8" s="18" customFormat="1" ht="16.899999999999999" customHeight="1">
      <c r="B18" s="19"/>
      <c r="C18" s="192" t="s">
        <v>19</v>
      </c>
      <c r="D18" s="192" t="s">
        <v>266</v>
      </c>
      <c r="E18" s="3" t="s">
        <v>19</v>
      </c>
      <c r="F18" s="193">
        <v>73.625</v>
      </c>
      <c r="H18" s="19"/>
    </row>
    <row r="19" spans="2:8" s="18" customFormat="1" ht="16.899999999999999" customHeight="1">
      <c r="B19" s="19"/>
      <c r="C19" s="192" t="s">
        <v>19</v>
      </c>
      <c r="D19" s="192" t="s">
        <v>267</v>
      </c>
      <c r="E19" s="3" t="s">
        <v>19</v>
      </c>
      <c r="F19" s="193">
        <v>44.4</v>
      </c>
      <c r="H19" s="19"/>
    </row>
    <row r="20" spans="2:8" s="18" customFormat="1" ht="16.899999999999999" customHeight="1">
      <c r="B20" s="19"/>
      <c r="C20" s="192" t="s">
        <v>85</v>
      </c>
      <c r="D20" s="192" t="s">
        <v>258</v>
      </c>
      <c r="E20" s="3" t="s">
        <v>19</v>
      </c>
      <c r="F20" s="193">
        <v>118.02500000000001</v>
      </c>
      <c r="H20" s="19"/>
    </row>
    <row r="21" spans="2:8" s="18" customFormat="1" ht="16.899999999999999" customHeight="1">
      <c r="B21" s="19"/>
      <c r="C21" s="194" t="s">
        <v>1060</v>
      </c>
      <c r="H21" s="19"/>
    </row>
    <row r="22" spans="2:8" s="18" customFormat="1" ht="16.899999999999999" customHeight="1">
      <c r="B22" s="19"/>
      <c r="C22" s="192" t="s">
        <v>260</v>
      </c>
      <c r="D22" s="192" t="s">
        <v>261</v>
      </c>
      <c r="E22" s="3" t="s">
        <v>262</v>
      </c>
      <c r="F22" s="193">
        <v>118.02500000000001</v>
      </c>
      <c r="H22" s="19"/>
    </row>
    <row r="23" spans="2:8" s="18" customFormat="1" ht="22.5">
      <c r="B23" s="19"/>
      <c r="C23" s="192" t="s">
        <v>381</v>
      </c>
      <c r="D23" s="192" t="s">
        <v>382</v>
      </c>
      <c r="E23" s="3" t="s">
        <v>262</v>
      </c>
      <c r="F23" s="193">
        <v>1639.7380000000001</v>
      </c>
      <c r="H23" s="19"/>
    </row>
    <row r="24" spans="2:8" s="18" customFormat="1" ht="16.899999999999999" customHeight="1">
      <c r="B24" s="19"/>
      <c r="C24" s="192" t="s">
        <v>428</v>
      </c>
      <c r="D24" s="192" t="s">
        <v>429</v>
      </c>
      <c r="E24" s="3" t="s">
        <v>262</v>
      </c>
      <c r="F24" s="193">
        <v>934.92499999999995</v>
      </c>
      <c r="H24" s="19"/>
    </row>
    <row r="25" spans="2:8" s="18" customFormat="1" ht="16.899999999999999" customHeight="1">
      <c r="B25" s="19"/>
      <c r="C25" s="192" t="s">
        <v>447</v>
      </c>
      <c r="D25" s="192" t="s">
        <v>448</v>
      </c>
      <c r="E25" s="3" t="s">
        <v>262</v>
      </c>
      <c r="F25" s="193">
        <v>1784.3610000000001</v>
      </c>
      <c r="H25" s="19"/>
    </row>
    <row r="26" spans="2:8" s="18" customFormat="1" ht="16.899999999999999" customHeight="1">
      <c r="B26" s="19"/>
      <c r="C26" s="192" t="s">
        <v>456</v>
      </c>
      <c r="D26" s="192" t="s">
        <v>457</v>
      </c>
      <c r="E26" s="3" t="s">
        <v>262</v>
      </c>
      <c r="F26" s="193">
        <v>1174.6890000000001</v>
      </c>
      <c r="H26" s="19"/>
    </row>
    <row r="27" spans="2:8" s="18" customFormat="1" ht="16.899999999999999" customHeight="1">
      <c r="B27" s="19"/>
      <c r="C27" s="188" t="s">
        <v>88</v>
      </c>
      <c r="D27" s="189" t="s">
        <v>88</v>
      </c>
      <c r="E27" s="190" t="s">
        <v>19</v>
      </c>
      <c r="F27" s="191">
        <v>53.48</v>
      </c>
      <c r="H27" s="19"/>
    </row>
    <row r="28" spans="2:8" s="18" customFormat="1" ht="16.899999999999999" customHeight="1">
      <c r="B28" s="19"/>
      <c r="C28" s="192" t="s">
        <v>88</v>
      </c>
      <c r="D28" s="192" t="s">
        <v>573</v>
      </c>
      <c r="E28" s="3" t="s">
        <v>19</v>
      </c>
      <c r="F28" s="193">
        <v>53.48</v>
      </c>
      <c r="H28" s="19"/>
    </row>
    <row r="29" spans="2:8" s="18" customFormat="1" ht="16.899999999999999" customHeight="1">
      <c r="B29" s="19"/>
      <c r="C29" s="194" t="s">
        <v>1060</v>
      </c>
      <c r="H29" s="19"/>
    </row>
    <row r="30" spans="2:8" s="18" customFormat="1" ht="16.899999999999999" customHeight="1">
      <c r="B30" s="19"/>
      <c r="C30" s="192" t="s">
        <v>568</v>
      </c>
      <c r="D30" s="192" t="s">
        <v>569</v>
      </c>
      <c r="E30" s="3" t="s">
        <v>262</v>
      </c>
      <c r="F30" s="193">
        <v>53.48</v>
      </c>
      <c r="H30" s="19"/>
    </row>
    <row r="31" spans="2:8" s="18" customFormat="1" ht="22.5">
      <c r="B31" s="19"/>
      <c r="C31" s="192" t="s">
        <v>389</v>
      </c>
      <c r="D31" s="192" t="s">
        <v>390</v>
      </c>
      <c r="E31" s="3" t="s">
        <v>262</v>
      </c>
      <c r="F31" s="193">
        <v>203.22399999999999</v>
      </c>
      <c r="H31" s="19"/>
    </row>
    <row r="32" spans="2:8" s="18" customFormat="1" ht="22.5">
      <c r="B32" s="19"/>
      <c r="C32" s="192" t="s">
        <v>398</v>
      </c>
      <c r="D32" s="192" t="s">
        <v>399</v>
      </c>
      <c r="E32" s="3" t="s">
        <v>262</v>
      </c>
      <c r="F32" s="193">
        <v>304.83600000000001</v>
      </c>
      <c r="H32" s="19"/>
    </row>
    <row r="33" spans="2:8" s="18" customFormat="1" ht="16.899999999999999" customHeight="1">
      <c r="B33" s="19"/>
      <c r="C33" s="188" t="s">
        <v>90</v>
      </c>
      <c r="D33" s="189" t="s">
        <v>90</v>
      </c>
      <c r="E33" s="190" t="s">
        <v>19</v>
      </c>
      <c r="F33" s="191">
        <v>374.36</v>
      </c>
      <c r="H33" s="19"/>
    </row>
    <row r="34" spans="2:8" s="18" customFormat="1" ht="16.899999999999999" customHeight="1">
      <c r="B34" s="19"/>
      <c r="C34" s="192" t="s">
        <v>90</v>
      </c>
      <c r="D34" s="192" t="s">
        <v>479</v>
      </c>
      <c r="E34" s="3" t="s">
        <v>19</v>
      </c>
      <c r="F34" s="193">
        <v>374.36</v>
      </c>
      <c r="H34" s="19"/>
    </row>
    <row r="35" spans="2:8" s="18" customFormat="1" ht="16.899999999999999" customHeight="1">
      <c r="B35" s="19"/>
      <c r="C35" s="194" t="s">
        <v>1060</v>
      </c>
      <c r="H35" s="19"/>
    </row>
    <row r="36" spans="2:8" s="18" customFormat="1" ht="16.899999999999999" customHeight="1">
      <c r="B36" s="19"/>
      <c r="C36" s="192" t="s">
        <v>474</v>
      </c>
      <c r="D36" s="192" t="s">
        <v>475</v>
      </c>
      <c r="E36" s="3" t="s">
        <v>262</v>
      </c>
      <c r="F36" s="193">
        <v>374.36</v>
      </c>
      <c r="H36" s="19"/>
    </row>
    <row r="37" spans="2:8" s="18" customFormat="1" ht="22.5">
      <c r="B37" s="19"/>
      <c r="C37" s="192" t="s">
        <v>389</v>
      </c>
      <c r="D37" s="192" t="s">
        <v>390</v>
      </c>
      <c r="E37" s="3" t="s">
        <v>262</v>
      </c>
      <c r="F37" s="193">
        <v>203.22399999999999</v>
      </c>
      <c r="H37" s="19"/>
    </row>
    <row r="38" spans="2:8" s="18" customFormat="1" ht="22.5">
      <c r="B38" s="19"/>
      <c r="C38" s="192" t="s">
        <v>398</v>
      </c>
      <c r="D38" s="192" t="s">
        <v>399</v>
      </c>
      <c r="E38" s="3" t="s">
        <v>262</v>
      </c>
      <c r="F38" s="193">
        <v>304.83600000000001</v>
      </c>
      <c r="H38" s="19"/>
    </row>
    <row r="39" spans="2:8" s="18" customFormat="1" ht="16.899999999999999" customHeight="1">
      <c r="B39" s="19"/>
      <c r="C39" s="192" t="s">
        <v>481</v>
      </c>
      <c r="D39" s="192" t="s">
        <v>482</v>
      </c>
      <c r="E39" s="3" t="s">
        <v>343</v>
      </c>
      <c r="F39" s="193">
        <v>748.72</v>
      </c>
      <c r="H39" s="19"/>
    </row>
    <row r="40" spans="2:8" s="18" customFormat="1" ht="16.899999999999999" customHeight="1">
      <c r="B40" s="19"/>
      <c r="C40" s="188" t="s">
        <v>92</v>
      </c>
      <c r="D40" s="189" t="s">
        <v>92</v>
      </c>
      <c r="E40" s="190" t="s">
        <v>19</v>
      </c>
      <c r="F40" s="191">
        <v>304.83600000000001</v>
      </c>
      <c r="H40" s="19"/>
    </row>
    <row r="41" spans="2:8" s="18" customFormat="1" ht="16.899999999999999" customHeight="1">
      <c r="B41" s="19"/>
      <c r="C41" s="192" t="s">
        <v>19</v>
      </c>
      <c r="D41" s="192" t="s">
        <v>403</v>
      </c>
      <c r="E41" s="3" t="s">
        <v>19</v>
      </c>
      <c r="F41" s="193">
        <v>224.61600000000001</v>
      </c>
      <c r="H41" s="19"/>
    </row>
    <row r="42" spans="2:8" s="18" customFormat="1" ht="16.899999999999999" customHeight="1">
      <c r="B42" s="19"/>
      <c r="C42" s="192" t="s">
        <v>19</v>
      </c>
      <c r="D42" s="192" t="s">
        <v>404</v>
      </c>
      <c r="E42" s="3" t="s">
        <v>19</v>
      </c>
      <c r="F42" s="193">
        <v>32.088000000000001</v>
      </c>
      <c r="H42" s="19"/>
    </row>
    <row r="43" spans="2:8" s="18" customFormat="1" ht="16.899999999999999" customHeight="1">
      <c r="B43" s="19"/>
      <c r="C43" s="192" t="s">
        <v>19</v>
      </c>
      <c r="D43" s="192" t="s">
        <v>405</v>
      </c>
      <c r="E43" s="3" t="s">
        <v>19</v>
      </c>
      <c r="F43" s="193">
        <v>48.131999999999998</v>
      </c>
      <c r="H43" s="19"/>
    </row>
    <row r="44" spans="2:8" s="18" customFormat="1" ht="16.899999999999999" customHeight="1">
      <c r="B44" s="19"/>
      <c r="C44" s="192" t="s">
        <v>92</v>
      </c>
      <c r="D44" s="192" t="s">
        <v>258</v>
      </c>
      <c r="E44" s="3" t="s">
        <v>19</v>
      </c>
      <c r="F44" s="193">
        <v>304.83600000000001</v>
      </c>
      <c r="H44" s="19"/>
    </row>
    <row r="45" spans="2:8" s="18" customFormat="1" ht="16.899999999999999" customHeight="1">
      <c r="B45" s="19"/>
      <c r="C45" s="194" t="s">
        <v>1060</v>
      </c>
      <c r="H45" s="19"/>
    </row>
    <row r="46" spans="2:8" s="18" customFormat="1" ht="22.5">
      <c r="B46" s="19"/>
      <c r="C46" s="192" t="s">
        <v>398</v>
      </c>
      <c r="D46" s="192" t="s">
        <v>399</v>
      </c>
      <c r="E46" s="3" t="s">
        <v>262</v>
      </c>
      <c r="F46" s="193">
        <v>304.83600000000001</v>
      </c>
      <c r="H46" s="19"/>
    </row>
    <row r="47" spans="2:8" s="18" customFormat="1" ht="22.5">
      <c r="B47" s="19"/>
      <c r="C47" s="192" t="s">
        <v>407</v>
      </c>
      <c r="D47" s="192" t="s">
        <v>408</v>
      </c>
      <c r="E47" s="3" t="s">
        <v>262</v>
      </c>
      <c r="F47" s="193">
        <v>609.67200000000003</v>
      </c>
      <c r="H47" s="19"/>
    </row>
    <row r="48" spans="2:8" s="18" customFormat="1" ht="22.5">
      <c r="B48" s="19"/>
      <c r="C48" s="192" t="s">
        <v>414</v>
      </c>
      <c r="D48" s="192" t="s">
        <v>415</v>
      </c>
      <c r="E48" s="3" t="s">
        <v>262</v>
      </c>
      <c r="F48" s="193">
        <v>914.50800000000004</v>
      </c>
      <c r="H48" s="19"/>
    </row>
    <row r="49" spans="2:8" s="18" customFormat="1" ht="22.5">
      <c r="B49" s="19"/>
      <c r="C49" s="192" t="s">
        <v>440</v>
      </c>
      <c r="D49" s="192" t="s">
        <v>441</v>
      </c>
      <c r="E49" s="3" t="s">
        <v>343</v>
      </c>
      <c r="F49" s="193">
        <v>548.70500000000004</v>
      </c>
      <c r="H49" s="19"/>
    </row>
    <row r="50" spans="2:8" s="18" customFormat="1" ht="16.899999999999999" customHeight="1">
      <c r="B50" s="19"/>
      <c r="C50" s="192" t="s">
        <v>447</v>
      </c>
      <c r="D50" s="192" t="s">
        <v>448</v>
      </c>
      <c r="E50" s="3" t="s">
        <v>262</v>
      </c>
      <c r="F50" s="193">
        <v>1784.3610000000001</v>
      </c>
      <c r="H50" s="19"/>
    </row>
    <row r="51" spans="2:8" s="18" customFormat="1" ht="16.899999999999999" customHeight="1">
      <c r="B51" s="19"/>
      <c r="C51" s="192" t="s">
        <v>456</v>
      </c>
      <c r="D51" s="192" t="s">
        <v>457</v>
      </c>
      <c r="E51" s="3" t="s">
        <v>262</v>
      </c>
      <c r="F51" s="193">
        <v>1174.6890000000001</v>
      </c>
      <c r="H51" s="19"/>
    </row>
    <row r="52" spans="2:8" s="18" customFormat="1" ht="16.899999999999999" customHeight="1">
      <c r="B52" s="19"/>
      <c r="C52" s="188" t="s">
        <v>94</v>
      </c>
      <c r="D52" s="189" t="s">
        <v>94</v>
      </c>
      <c r="E52" s="190" t="s">
        <v>19</v>
      </c>
      <c r="F52" s="191">
        <v>1175.75</v>
      </c>
      <c r="H52" s="19"/>
    </row>
    <row r="53" spans="2:8" s="18" customFormat="1" ht="16.899999999999999" customHeight="1">
      <c r="B53" s="19"/>
      <c r="C53" s="192" t="s">
        <v>19</v>
      </c>
      <c r="D53" s="192" t="s">
        <v>256</v>
      </c>
      <c r="E53" s="3" t="s">
        <v>19</v>
      </c>
      <c r="F53" s="193">
        <v>1146</v>
      </c>
      <c r="H53" s="19"/>
    </row>
    <row r="54" spans="2:8" s="18" customFormat="1" ht="16.899999999999999" customHeight="1">
      <c r="B54" s="19"/>
      <c r="C54" s="192" t="s">
        <v>19</v>
      </c>
      <c r="D54" s="192" t="s">
        <v>257</v>
      </c>
      <c r="E54" s="3" t="s">
        <v>19</v>
      </c>
      <c r="F54" s="193">
        <v>23.75</v>
      </c>
      <c r="H54" s="19"/>
    </row>
    <row r="55" spans="2:8" s="18" customFormat="1" ht="16.899999999999999" customHeight="1">
      <c r="B55" s="19"/>
      <c r="C55" s="192" t="s">
        <v>19</v>
      </c>
      <c r="D55" s="192" t="s">
        <v>184</v>
      </c>
      <c r="E55" s="3" t="s">
        <v>19</v>
      </c>
      <c r="F55" s="193">
        <v>6</v>
      </c>
      <c r="H55" s="19"/>
    </row>
    <row r="56" spans="2:8" s="18" customFormat="1" ht="16.899999999999999" customHeight="1">
      <c r="B56" s="19"/>
      <c r="C56" s="192" t="s">
        <v>94</v>
      </c>
      <c r="D56" s="192" t="s">
        <v>258</v>
      </c>
      <c r="E56" s="3" t="s">
        <v>19</v>
      </c>
      <c r="F56" s="193">
        <v>1175.75</v>
      </c>
      <c r="H56" s="19"/>
    </row>
    <row r="57" spans="2:8" s="18" customFormat="1" ht="16.899999999999999" customHeight="1">
      <c r="B57" s="19"/>
      <c r="C57" s="194" t="s">
        <v>1060</v>
      </c>
      <c r="H57" s="19"/>
    </row>
    <row r="58" spans="2:8" s="18" customFormat="1" ht="16.899999999999999" customHeight="1">
      <c r="B58" s="19"/>
      <c r="C58" s="192" t="s">
        <v>251</v>
      </c>
      <c r="D58" s="192" t="s">
        <v>252</v>
      </c>
      <c r="E58" s="3" t="s">
        <v>178</v>
      </c>
      <c r="F58" s="193">
        <v>1175.75</v>
      </c>
      <c r="H58" s="19"/>
    </row>
    <row r="59" spans="2:8" s="18" customFormat="1" ht="22.5">
      <c r="B59" s="19"/>
      <c r="C59" s="192" t="s">
        <v>486</v>
      </c>
      <c r="D59" s="192" t="s">
        <v>487</v>
      </c>
      <c r="E59" s="3" t="s">
        <v>178</v>
      </c>
      <c r="F59" s="193">
        <v>1175.75</v>
      </c>
      <c r="H59" s="19"/>
    </row>
    <row r="60" spans="2:8" s="18" customFormat="1" ht="16.899999999999999" customHeight="1">
      <c r="B60" s="19"/>
      <c r="C60" s="192" t="s">
        <v>434</v>
      </c>
      <c r="D60" s="192" t="s">
        <v>435</v>
      </c>
      <c r="E60" s="3" t="s">
        <v>178</v>
      </c>
      <c r="F60" s="193">
        <v>1175.75</v>
      </c>
      <c r="H60" s="19"/>
    </row>
    <row r="61" spans="2:8" s="18" customFormat="1" ht="16.899999999999999" customHeight="1">
      <c r="B61" s="19"/>
      <c r="C61" s="188" t="s">
        <v>97</v>
      </c>
      <c r="D61" s="189" t="s">
        <v>97</v>
      </c>
      <c r="E61" s="190" t="s">
        <v>19</v>
      </c>
      <c r="F61" s="191">
        <v>1361.5</v>
      </c>
      <c r="H61" s="19"/>
    </row>
    <row r="62" spans="2:8" s="18" customFormat="1" ht="16.899999999999999" customHeight="1">
      <c r="B62" s="19"/>
      <c r="C62" s="194" t="s">
        <v>1060</v>
      </c>
      <c r="H62" s="19"/>
    </row>
    <row r="63" spans="2:8" s="18" customFormat="1" ht="22.5">
      <c r="B63" s="19"/>
      <c r="C63" s="192" t="s">
        <v>298</v>
      </c>
      <c r="D63" s="192" t="s">
        <v>299</v>
      </c>
      <c r="E63" s="3" t="s">
        <v>262</v>
      </c>
      <c r="F63" s="193">
        <v>1014.476</v>
      </c>
      <c r="H63" s="19"/>
    </row>
    <row r="64" spans="2:8" s="18" customFormat="1" ht="22.5">
      <c r="B64" s="19"/>
      <c r="C64" s="192" t="s">
        <v>381</v>
      </c>
      <c r="D64" s="192" t="s">
        <v>382</v>
      </c>
      <c r="E64" s="3" t="s">
        <v>262</v>
      </c>
      <c r="F64" s="193">
        <v>1639.7380000000001</v>
      </c>
      <c r="H64" s="19"/>
    </row>
    <row r="65" spans="2:8" s="18" customFormat="1" ht="16.899999999999999" customHeight="1">
      <c r="B65" s="19"/>
      <c r="C65" s="192" t="s">
        <v>421</v>
      </c>
      <c r="D65" s="192" t="s">
        <v>422</v>
      </c>
      <c r="E65" s="3" t="s">
        <v>262</v>
      </c>
      <c r="F65" s="193">
        <v>544.6</v>
      </c>
      <c r="H65" s="19"/>
    </row>
    <row r="66" spans="2:8" s="18" customFormat="1" ht="16.899999999999999" customHeight="1">
      <c r="B66" s="19"/>
      <c r="C66" s="192" t="s">
        <v>428</v>
      </c>
      <c r="D66" s="192" t="s">
        <v>429</v>
      </c>
      <c r="E66" s="3" t="s">
        <v>262</v>
      </c>
      <c r="F66" s="193">
        <v>934.92499999999995</v>
      </c>
      <c r="H66" s="19"/>
    </row>
    <row r="67" spans="2:8" s="18" customFormat="1" ht="16.899999999999999" customHeight="1">
      <c r="B67" s="19"/>
      <c r="C67" s="192" t="s">
        <v>447</v>
      </c>
      <c r="D67" s="192" t="s">
        <v>448</v>
      </c>
      <c r="E67" s="3" t="s">
        <v>262</v>
      </c>
      <c r="F67" s="193">
        <v>1784.3610000000001</v>
      </c>
      <c r="H67" s="19"/>
    </row>
    <row r="68" spans="2:8" s="18" customFormat="1" ht="16.899999999999999" customHeight="1">
      <c r="B68" s="19"/>
      <c r="C68" s="192" t="s">
        <v>456</v>
      </c>
      <c r="D68" s="192" t="s">
        <v>457</v>
      </c>
      <c r="E68" s="3" t="s">
        <v>262</v>
      </c>
      <c r="F68" s="193">
        <v>1174.6890000000001</v>
      </c>
      <c r="H68" s="19"/>
    </row>
    <row r="69" spans="2:8" s="18" customFormat="1" ht="16.899999999999999" customHeight="1">
      <c r="B69" s="19"/>
      <c r="C69" s="188" t="s">
        <v>100</v>
      </c>
      <c r="D69" s="189" t="s">
        <v>100</v>
      </c>
      <c r="E69" s="190" t="s">
        <v>19</v>
      </c>
      <c r="F69" s="191">
        <v>1174.6890000000001</v>
      </c>
      <c r="H69" s="19"/>
    </row>
    <row r="70" spans="2:8" s="18" customFormat="1" ht="16.899999999999999" customHeight="1">
      <c r="B70" s="19"/>
      <c r="C70" s="192" t="s">
        <v>19</v>
      </c>
      <c r="D70" s="192" t="s">
        <v>461</v>
      </c>
      <c r="E70" s="3" t="s">
        <v>19</v>
      </c>
      <c r="F70" s="193">
        <v>1479.5250000000001</v>
      </c>
      <c r="H70" s="19"/>
    </row>
    <row r="71" spans="2:8" s="18" customFormat="1" ht="16.899999999999999" customHeight="1">
      <c r="B71" s="19"/>
      <c r="C71" s="192" t="s">
        <v>19</v>
      </c>
      <c r="D71" s="192" t="s">
        <v>462</v>
      </c>
      <c r="E71" s="3" t="s">
        <v>19</v>
      </c>
      <c r="F71" s="193">
        <v>-304.83600000000001</v>
      </c>
      <c r="H71" s="19"/>
    </row>
    <row r="72" spans="2:8" s="18" customFormat="1" ht="16.899999999999999" customHeight="1">
      <c r="B72" s="19"/>
      <c r="C72" s="192" t="s">
        <v>100</v>
      </c>
      <c r="D72" s="192" t="s">
        <v>258</v>
      </c>
      <c r="E72" s="3" t="s">
        <v>19</v>
      </c>
      <c r="F72" s="193">
        <v>1174.6890000000001</v>
      </c>
      <c r="H72" s="19"/>
    </row>
    <row r="73" spans="2:8" s="18" customFormat="1" ht="16.899999999999999" customHeight="1">
      <c r="B73" s="19"/>
      <c r="C73" s="194" t="s">
        <v>1060</v>
      </c>
      <c r="H73" s="19"/>
    </row>
    <row r="74" spans="2:8" s="18" customFormat="1" ht="16.899999999999999" customHeight="1">
      <c r="B74" s="19"/>
      <c r="C74" s="192" t="s">
        <v>456</v>
      </c>
      <c r="D74" s="192" t="s">
        <v>457</v>
      </c>
      <c r="E74" s="3" t="s">
        <v>262</v>
      </c>
      <c r="F74" s="193">
        <v>1174.6890000000001</v>
      </c>
      <c r="H74" s="19"/>
    </row>
    <row r="75" spans="2:8" s="18" customFormat="1" ht="22.5">
      <c r="B75" s="19"/>
      <c r="C75" s="192" t="s">
        <v>298</v>
      </c>
      <c r="D75" s="192" t="s">
        <v>299</v>
      </c>
      <c r="E75" s="3" t="s">
        <v>262</v>
      </c>
      <c r="F75" s="193">
        <v>1014.476</v>
      </c>
      <c r="H75" s="19"/>
    </row>
    <row r="76" spans="2:8" s="18" customFormat="1" ht="22.5">
      <c r="B76" s="19"/>
      <c r="C76" s="192" t="s">
        <v>381</v>
      </c>
      <c r="D76" s="192" t="s">
        <v>382</v>
      </c>
      <c r="E76" s="3" t="s">
        <v>262</v>
      </c>
      <c r="F76" s="193">
        <v>1639.7380000000001</v>
      </c>
      <c r="H76" s="19"/>
    </row>
    <row r="77" spans="2:8" s="18" customFormat="1" ht="7.35" customHeight="1">
      <c r="B77" s="29"/>
      <c r="C77" s="30"/>
      <c r="D77" s="30"/>
      <c r="E77" s="30"/>
      <c r="F77" s="30"/>
      <c r="G77" s="30"/>
      <c r="H77" s="19"/>
    </row>
    <row r="78" spans="2:8" s="18" customFormat="1"/>
  </sheetData>
  <sheetProtection algorithmName="SHA-512" hashValue="+a49F8N/m87yRT2Uw8HQV84FZcgVCoplD5WLtIq8zZRlWKYAhI8VtFRjiMEGvCsjlWUwsPGm6HRBst3wjYoaWw==" saltValue="0MYYk+AdJLf3YOJvBsYENzrspaBYM0bmmCWPrRgbd3xa2/LBg3YyzTh9s0YLg2yBA696gtASJfcsgt2g1/yjJ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9BB1F-0A23-4785-8F3C-0D0C8289F2E2}">
  <sheetPr>
    <pageSetUpPr fitToPage="1"/>
  </sheetPr>
  <dimension ref="A1:K218"/>
  <sheetViews>
    <sheetView showGridLines="0" topLeftCell="A37" zoomScale="110" zoomScaleNormal="110" workbookViewId="0"/>
  </sheetViews>
  <sheetFormatPr defaultRowHeight="11.25"/>
  <cols>
    <col min="1" max="1" width="7.140625" style="270" customWidth="1"/>
    <col min="2" max="2" width="1.42578125" style="270" customWidth="1"/>
    <col min="3" max="4" width="4.28515625" style="270" customWidth="1"/>
    <col min="5" max="5" width="10" style="270" customWidth="1"/>
    <col min="6" max="6" width="7.85546875" style="270" customWidth="1"/>
    <col min="7" max="7" width="4.28515625" style="270" customWidth="1"/>
    <col min="8" max="8" width="66.7109375" style="270" customWidth="1"/>
    <col min="9" max="10" width="17.140625" style="270" customWidth="1"/>
    <col min="11" max="11" width="1.42578125" style="270" customWidth="1"/>
    <col min="12" max="16384" width="9.140625" style="2"/>
  </cols>
  <sheetData>
    <row r="1" spans="2:11" s="2" customFormat="1" ht="37.5" customHeight="1"/>
    <row r="2" spans="2:11" s="2" customFormat="1" ht="7.5" customHeight="1">
      <c r="B2" s="195"/>
      <c r="C2" s="196"/>
      <c r="D2" s="196"/>
      <c r="E2" s="196"/>
      <c r="F2" s="196"/>
      <c r="G2" s="196"/>
      <c r="H2" s="196"/>
      <c r="I2" s="196"/>
      <c r="J2" s="196"/>
      <c r="K2" s="197"/>
    </row>
    <row r="3" spans="2:11" s="200" customFormat="1" ht="45" customHeight="1">
      <c r="B3" s="198"/>
      <c r="C3" s="314" t="s">
        <v>1061</v>
      </c>
      <c r="D3" s="314"/>
      <c r="E3" s="314"/>
      <c r="F3" s="314"/>
      <c r="G3" s="314"/>
      <c r="H3" s="314"/>
      <c r="I3" s="314"/>
      <c r="J3" s="314"/>
      <c r="K3" s="199"/>
    </row>
    <row r="4" spans="2:11" s="2" customFormat="1" ht="25.5" customHeight="1">
      <c r="B4" s="201"/>
      <c r="C4" s="319" t="s">
        <v>1062</v>
      </c>
      <c r="D4" s="319"/>
      <c r="E4" s="319"/>
      <c r="F4" s="319"/>
      <c r="G4" s="319"/>
      <c r="H4" s="319"/>
      <c r="I4" s="319"/>
      <c r="J4" s="319"/>
      <c r="K4" s="202"/>
    </row>
    <row r="5" spans="2:11" s="2" customFormat="1" ht="5.25" customHeight="1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s="2" customFormat="1" ht="15" customHeight="1">
      <c r="B6" s="201"/>
      <c r="C6" s="316" t="s">
        <v>1063</v>
      </c>
      <c r="D6" s="316"/>
      <c r="E6" s="316"/>
      <c r="F6" s="316"/>
      <c r="G6" s="316"/>
      <c r="H6" s="316"/>
      <c r="I6" s="316"/>
      <c r="J6" s="316"/>
      <c r="K6" s="202"/>
    </row>
    <row r="7" spans="2:11" s="2" customFormat="1" ht="15" customHeight="1">
      <c r="B7" s="205"/>
      <c r="C7" s="316" t="s">
        <v>1064</v>
      </c>
      <c r="D7" s="316"/>
      <c r="E7" s="316"/>
      <c r="F7" s="316"/>
      <c r="G7" s="316"/>
      <c r="H7" s="316"/>
      <c r="I7" s="316"/>
      <c r="J7" s="316"/>
      <c r="K7" s="202"/>
    </row>
    <row r="8" spans="2:11" s="2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s="2" customFormat="1" ht="15" customHeight="1">
      <c r="B9" s="205"/>
      <c r="C9" s="316" t="s">
        <v>1065</v>
      </c>
      <c r="D9" s="316"/>
      <c r="E9" s="316"/>
      <c r="F9" s="316"/>
      <c r="G9" s="316"/>
      <c r="H9" s="316"/>
      <c r="I9" s="316"/>
      <c r="J9" s="316"/>
      <c r="K9" s="202"/>
    </row>
    <row r="10" spans="2:11" s="2" customFormat="1" ht="15" customHeight="1">
      <c r="B10" s="205"/>
      <c r="C10" s="204"/>
      <c r="D10" s="316" t="s">
        <v>1066</v>
      </c>
      <c r="E10" s="316"/>
      <c r="F10" s="316"/>
      <c r="G10" s="316"/>
      <c r="H10" s="316"/>
      <c r="I10" s="316"/>
      <c r="J10" s="316"/>
      <c r="K10" s="202"/>
    </row>
    <row r="11" spans="2:11" s="2" customFormat="1" ht="15" customHeight="1">
      <c r="B11" s="205"/>
      <c r="C11" s="206"/>
      <c r="D11" s="316" t="s">
        <v>1067</v>
      </c>
      <c r="E11" s="316"/>
      <c r="F11" s="316"/>
      <c r="G11" s="316"/>
      <c r="H11" s="316"/>
      <c r="I11" s="316"/>
      <c r="J11" s="316"/>
      <c r="K11" s="202"/>
    </row>
    <row r="12" spans="2:11" s="2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pans="2:11" s="2" customFormat="1" ht="15" customHeight="1">
      <c r="B13" s="205"/>
      <c r="C13" s="206"/>
      <c r="D13" s="207" t="s">
        <v>1068</v>
      </c>
      <c r="E13" s="204"/>
      <c r="F13" s="204"/>
      <c r="G13" s="204"/>
      <c r="H13" s="204"/>
      <c r="I13" s="204"/>
      <c r="J13" s="204"/>
      <c r="K13" s="202"/>
    </row>
    <row r="14" spans="2:11" s="2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pans="2:11" s="2" customFormat="1" ht="15" customHeight="1">
      <c r="B15" s="205"/>
      <c r="C15" s="206"/>
      <c r="D15" s="316" t="s">
        <v>1069</v>
      </c>
      <c r="E15" s="316"/>
      <c r="F15" s="316"/>
      <c r="G15" s="316"/>
      <c r="H15" s="316"/>
      <c r="I15" s="316"/>
      <c r="J15" s="316"/>
      <c r="K15" s="202"/>
    </row>
    <row r="16" spans="2:11" s="2" customFormat="1" ht="15" customHeight="1">
      <c r="B16" s="205"/>
      <c r="C16" s="206"/>
      <c r="D16" s="316" t="s">
        <v>1070</v>
      </c>
      <c r="E16" s="316"/>
      <c r="F16" s="316"/>
      <c r="G16" s="316"/>
      <c r="H16" s="316"/>
      <c r="I16" s="316"/>
      <c r="J16" s="316"/>
      <c r="K16" s="202"/>
    </row>
    <row r="17" spans="2:11" s="2" customFormat="1" ht="15" customHeight="1">
      <c r="B17" s="205"/>
      <c r="C17" s="206"/>
      <c r="D17" s="316" t="s">
        <v>1071</v>
      </c>
      <c r="E17" s="316"/>
      <c r="F17" s="316"/>
      <c r="G17" s="316"/>
      <c r="H17" s="316"/>
      <c r="I17" s="316"/>
      <c r="J17" s="316"/>
      <c r="K17" s="202"/>
    </row>
    <row r="18" spans="2:11" s="2" customFormat="1" ht="15" customHeight="1">
      <c r="B18" s="205"/>
      <c r="C18" s="206"/>
      <c r="D18" s="206"/>
      <c r="E18" s="208" t="s">
        <v>76</v>
      </c>
      <c r="F18" s="316" t="s">
        <v>1072</v>
      </c>
      <c r="G18" s="316"/>
      <c r="H18" s="316"/>
      <c r="I18" s="316"/>
      <c r="J18" s="316"/>
      <c r="K18" s="202"/>
    </row>
    <row r="19" spans="2:11" s="2" customFormat="1" ht="15" customHeight="1">
      <c r="B19" s="205"/>
      <c r="C19" s="206"/>
      <c r="D19" s="206"/>
      <c r="E19" s="208" t="s">
        <v>1073</v>
      </c>
      <c r="F19" s="316" t="s">
        <v>1074</v>
      </c>
      <c r="G19" s="316"/>
      <c r="H19" s="316"/>
      <c r="I19" s="316"/>
      <c r="J19" s="316"/>
      <c r="K19" s="202"/>
    </row>
    <row r="20" spans="2:11" s="2" customFormat="1" ht="15" customHeight="1">
      <c r="B20" s="205"/>
      <c r="C20" s="206"/>
      <c r="D20" s="206"/>
      <c r="E20" s="208" t="s">
        <v>1075</v>
      </c>
      <c r="F20" s="316" t="s">
        <v>1076</v>
      </c>
      <c r="G20" s="316"/>
      <c r="H20" s="316"/>
      <c r="I20" s="316"/>
      <c r="J20" s="316"/>
      <c r="K20" s="202"/>
    </row>
    <row r="21" spans="2:11" s="2" customFormat="1" ht="15" customHeight="1">
      <c r="B21" s="205"/>
      <c r="C21" s="206"/>
      <c r="D21" s="206"/>
      <c r="E21" s="208" t="s">
        <v>1077</v>
      </c>
      <c r="F21" s="316" t="s">
        <v>1078</v>
      </c>
      <c r="G21" s="316"/>
      <c r="H21" s="316"/>
      <c r="I21" s="316"/>
      <c r="J21" s="316"/>
      <c r="K21" s="202"/>
    </row>
    <row r="22" spans="2:11" s="2" customFormat="1" ht="15" customHeight="1">
      <c r="B22" s="205"/>
      <c r="C22" s="206"/>
      <c r="D22" s="206"/>
      <c r="E22" s="208" t="s">
        <v>1079</v>
      </c>
      <c r="F22" s="316" t="s">
        <v>1080</v>
      </c>
      <c r="G22" s="316"/>
      <c r="H22" s="316"/>
      <c r="I22" s="316"/>
      <c r="J22" s="316"/>
      <c r="K22" s="202"/>
    </row>
    <row r="23" spans="2:11" s="2" customFormat="1" ht="15" customHeight="1">
      <c r="B23" s="205"/>
      <c r="C23" s="206"/>
      <c r="D23" s="206"/>
      <c r="E23" s="208" t="s">
        <v>1081</v>
      </c>
      <c r="F23" s="316" t="s">
        <v>1082</v>
      </c>
      <c r="G23" s="316"/>
      <c r="H23" s="316"/>
      <c r="I23" s="316"/>
      <c r="J23" s="316"/>
      <c r="K23" s="202"/>
    </row>
    <row r="24" spans="2:11" s="2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pans="2:11" s="2" customFormat="1" ht="15" customHeight="1">
      <c r="B25" s="205"/>
      <c r="C25" s="316" t="s">
        <v>1083</v>
      </c>
      <c r="D25" s="316"/>
      <c r="E25" s="316"/>
      <c r="F25" s="316"/>
      <c r="G25" s="316"/>
      <c r="H25" s="316"/>
      <c r="I25" s="316"/>
      <c r="J25" s="316"/>
      <c r="K25" s="202"/>
    </row>
    <row r="26" spans="2:11" s="2" customFormat="1" ht="15" customHeight="1">
      <c r="B26" s="205"/>
      <c r="C26" s="316" t="s">
        <v>1084</v>
      </c>
      <c r="D26" s="316"/>
      <c r="E26" s="316"/>
      <c r="F26" s="316"/>
      <c r="G26" s="316"/>
      <c r="H26" s="316"/>
      <c r="I26" s="316"/>
      <c r="J26" s="316"/>
      <c r="K26" s="202"/>
    </row>
    <row r="27" spans="2:11" s="2" customFormat="1" ht="15" customHeight="1">
      <c r="B27" s="205"/>
      <c r="C27" s="204"/>
      <c r="D27" s="316" t="s">
        <v>1085</v>
      </c>
      <c r="E27" s="316"/>
      <c r="F27" s="316"/>
      <c r="G27" s="316"/>
      <c r="H27" s="316"/>
      <c r="I27" s="316"/>
      <c r="J27" s="316"/>
      <c r="K27" s="202"/>
    </row>
    <row r="28" spans="2:11" s="2" customFormat="1" ht="15" customHeight="1">
      <c r="B28" s="205"/>
      <c r="C28" s="206"/>
      <c r="D28" s="316" t="s">
        <v>1086</v>
      </c>
      <c r="E28" s="316"/>
      <c r="F28" s="316"/>
      <c r="G28" s="316"/>
      <c r="H28" s="316"/>
      <c r="I28" s="316"/>
      <c r="J28" s="316"/>
      <c r="K28" s="202"/>
    </row>
    <row r="29" spans="2:11" s="2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pans="2:11" s="2" customFormat="1" ht="15" customHeight="1">
      <c r="B30" s="205"/>
      <c r="C30" s="206"/>
      <c r="D30" s="316" t="s">
        <v>1087</v>
      </c>
      <c r="E30" s="316"/>
      <c r="F30" s="316"/>
      <c r="G30" s="316"/>
      <c r="H30" s="316"/>
      <c r="I30" s="316"/>
      <c r="J30" s="316"/>
      <c r="K30" s="202"/>
    </row>
    <row r="31" spans="2:11" s="2" customFormat="1" ht="15" customHeight="1">
      <c r="B31" s="205"/>
      <c r="C31" s="206"/>
      <c r="D31" s="316" t="s">
        <v>1088</v>
      </c>
      <c r="E31" s="316"/>
      <c r="F31" s="316"/>
      <c r="G31" s="316"/>
      <c r="H31" s="316"/>
      <c r="I31" s="316"/>
      <c r="J31" s="316"/>
      <c r="K31" s="202"/>
    </row>
    <row r="32" spans="2:11" s="2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pans="2:11" s="2" customFormat="1" ht="15" customHeight="1">
      <c r="B33" s="205"/>
      <c r="C33" s="206"/>
      <c r="D33" s="316" t="s">
        <v>1089</v>
      </c>
      <c r="E33" s="316"/>
      <c r="F33" s="316"/>
      <c r="G33" s="316"/>
      <c r="H33" s="316"/>
      <c r="I33" s="316"/>
      <c r="J33" s="316"/>
      <c r="K33" s="202"/>
    </row>
    <row r="34" spans="2:11" s="2" customFormat="1" ht="15" customHeight="1">
      <c r="B34" s="205"/>
      <c r="C34" s="206"/>
      <c r="D34" s="316" t="s">
        <v>1090</v>
      </c>
      <c r="E34" s="316"/>
      <c r="F34" s="316"/>
      <c r="G34" s="316"/>
      <c r="H34" s="316"/>
      <c r="I34" s="316"/>
      <c r="J34" s="316"/>
      <c r="K34" s="202"/>
    </row>
    <row r="35" spans="2:11" s="2" customFormat="1" ht="15" customHeight="1">
      <c r="B35" s="205"/>
      <c r="C35" s="206"/>
      <c r="D35" s="316" t="s">
        <v>1091</v>
      </c>
      <c r="E35" s="316"/>
      <c r="F35" s="316"/>
      <c r="G35" s="316"/>
      <c r="H35" s="316"/>
      <c r="I35" s="316"/>
      <c r="J35" s="316"/>
      <c r="K35" s="202"/>
    </row>
    <row r="36" spans="2:11" s="2" customFormat="1" ht="15" customHeight="1">
      <c r="B36" s="205"/>
      <c r="C36" s="206"/>
      <c r="D36" s="204"/>
      <c r="E36" s="207" t="s">
        <v>119</v>
      </c>
      <c r="F36" s="204"/>
      <c r="G36" s="316" t="s">
        <v>1092</v>
      </c>
      <c r="H36" s="316"/>
      <c r="I36" s="316"/>
      <c r="J36" s="316"/>
      <c r="K36" s="202"/>
    </row>
    <row r="37" spans="2:11" s="2" customFormat="1" ht="30.75" customHeight="1">
      <c r="B37" s="205"/>
      <c r="C37" s="206"/>
      <c r="D37" s="204"/>
      <c r="E37" s="207" t="s">
        <v>1093</v>
      </c>
      <c r="F37" s="204"/>
      <c r="G37" s="316" t="s">
        <v>1094</v>
      </c>
      <c r="H37" s="316"/>
      <c r="I37" s="316"/>
      <c r="J37" s="316"/>
      <c r="K37" s="202"/>
    </row>
    <row r="38" spans="2:11" s="2" customFormat="1" ht="15" customHeight="1">
      <c r="B38" s="205"/>
      <c r="C38" s="206"/>
      <c r="D38" s="204"/>
      <c r="E38" s="207" t="s">
        <v>50</v>
      </c>
      <c r="F38" s="204"/>
      <c r="G38" s="316" t="s">
        <v>1095</v>
      </c>
      <c r="H38" s="316"/>
      <c r="I38" s="316"/>
      <c r="J38" s="316"/>
      <c r="K38" s="202"/>
    </row>
    <row r="39" spans="2:11" s="2" customFormat="1" ht="15" customHeight="1">
      <c r="B39" s="205"/>
      <c r="C39" s="206"/>
      <c r="D39" s="204"/>
      <c r="E39" s="207" t="s">
        <v>51</v>
      </c>
      <c r="F39" s="204"/>
      <c r="G39" s="316" t="s">
        <v>1096</v>
      </c>
      <c r="H39" s="316"/>
      <c r="I39" s="316"/>
      <c r="J39" s="316"/>
      <c r="K39" s="202"/>
    </row>
    <row r="40" spans="2:11" s="2" customFormat="1" ht="15" customHeight="1">
      <c r="B40" s="205"/>
      <c r="C40" s="206"/>
      <c r="D40" s="204"/>
      <c r="E40" s="207" t="s">
        <v>120</v>
      </c>
      <c r="F40" s="204"/>
      <c r="G40" s="316" t="s">
        <v>1097</v>
      </c>
      <c r="H40" s="316"/>
      <c r="I40" s="316"/>
      <c r="J40" s="316"/>
      <c r="K40" s="202"/>
    </row>
    <row r="41" spans="2:11" s="2" customFormat="1" ht="15" customHeight="1">
      <c r="B41" s="205"/>
      <c r="C41" s="206"/>
      <c r="D41" s="204"/>
      <c r="E41" s="207" t="s">
        <v>121</v>
      </c>
      <c r="F41" s="204"/>
      <c r="G41" s="316" t="s">
        <v>1098</v>
      </c>
      <c r="H41" s="316"/>
      <c r="I41" s="316"/>
      <c r="J41" s="316"/>
      <c r="K41" s="202"/>
    </row>
    <row r="42" spans="2:11" s="2" customFormat="1" ht="15" customHeight="1">
      <c r="B42" s="205"/>
      <c r="C42" s="206"/>
      <c r="D42" s="204"/>
      <c r="E42" s="207" t="s">
        <v>1099</v>
      </c>
      <c r="F42" s="204"/>
      <c r="G42" s="316" t="s">
        <v>1100</v>
      </c>
      <c r="H42" s="316"/>
      <c r="I42" s="316"/>
      <c r="J42" s="316"/>
      <c r="K42" s="202"/>
    </row>
    <row r="43" spans="2:11" s="2" customFormat="1" ht="15" customHeight="1">
      <c r="B43" s="205"/>
      <c r="C43" s="206"/>
      <c r="D43" s="204"/>
      <c r="E43" s="207"/>
      <c r="F43" s="204"/>
      <c r="G43" s="316" t="s">
        <v>1101</v>
      </c>
      <c r="H43" s="316"/>
      <c r="I43" s="316"/>
      <c r="J43" s="316"/>
      <c r="K43" s="202"/>
    </row>
    <row r="44" spans="2:11" s="2" customFormat="1" ht="15" customHeight="1">
      <c r="B44" s="205"/>
      <c r="C44" s="206"/>
      <c r="D44" s="204"/>
      <c r="E44" s="207" t="s">
        <v>1102</v>
      </c>
      <c r="F44" s="204"/>
      <c r="G44" s="316" t="s">
        <v>1103</v>
      </c>
      <c r="H44" s="316"/>
      <c r="I44" s="316"/>
      <c r="J44" s="316"/>
      <c r="K44" s="202"/>
    </row>
    <row r="45" spans="2:11" s="2" customFormat="1" ht="15" customHeight="1">
      <c r="B45" s="205"/>
      <c r="C45" s="206"/>
      <c r="D45" s="204"/>
      <c r="E45" s="207" t="s">
        <v>123</v>
      </c>
      <c r="F45" s="204"/>
      <c r="G45" s="316" t="s">
        <v>1104</v>
      </c>
      <c r="H45" s="316"/>
      <c r="I45" s="316"/>
      <c r="J45" s="316"/>
      <c r="K45" s="202"/>
    </row>
    <row r="46" spans="2:11" s="2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pans="2:11" s="2" customFormat="1" ht="15" customHeight="1">
      <c r="B47" s="205"/>
      <c r="C47" s="206"/>
      <c r="D47" s="316" t="s">
        <v>1105</v>
      </c>
      <c r="E47" s="316"/>
      <c r="F47" s="316"/>
      <c r="G47" s="316"/>
      <c r="H47" s="316"/>
      <c r="I47" s="316"/>
      <c r="J47" s="316"/>
      <c r="K47" s="202"/>
    </row>
    <row r="48" spans="2:11" s="2" customFormat="1" ht="15" customHeight="1">
      <c r="B48" s="205"/>
      <c r="C48" s="206"/>
      <c r="D48" s="206"/>
      <c r="E48" s="316" t="s">
        <v>1106</v>
      </c>
      <c r="F48" s="316"/>
      <c r="G48" s="316"/>
      <c r="H48" s="316"/>
      <c r="I48" s="316"/>
      <c r="J48" s="316"/>
      <c r="K48" s="202"/>
    </row>
    <row r="49" spans="2:11" s="2" customFormat="1" ht="15" customHeight="1">
      <c r="B49" s="205"/>
      <c r="C49" s="206"/>
      <c r="D49" s="206"/>
      <c r="E49" s="316" t="s">
        <v>1107</v>
      </c>
      <c r="F49" s="316"/>
      <c r="G49" s="316"/>
      <c r="H49" s="316"/>
      <c r="I49" s="316"/>
      <c r="J49" s="316"/>
      <c r="K49" s="202"/>
    </row>
    <row r="50" spans="2:11" s="2" customFormat="1" ht="15" customHeight="1">
      <c r="B50" s="205"/>
      <c r="C50" s="206"/>
      <c r="D50" s="206"/>
      <c r="E50" s="316" t="s">
        <v>1108</v>
      </c>
      <c r="F50" s="316"/>
      <c r="G50" s="316"/>
      <c r="H50" s="316"/>
      <c r="I50" s="316"/>
      <c r="J50" s="316"/>
      <c r="K50" s="202"/>
    </row>
    <row r="51" spans="2:11" s="2" customFormat="1" ht="15" customHeight="1">
      <c r="B51" s="205"/>
      <c r="C51" s="206"/>
      <c r="D51" s="316" t="s">
        <v>1109</v>
      </c>
      <c r="E51" s="316"/>
      <c r="F51" s="316"/>
      <c r="G51" s="316"/>
      <c r="H51" s="316"/>
      <c r="I51" s="316"/>
      <c r="J51" s="316"/>
      <c r="K51" s="202"/>
    </row>
    <row r="52" spans="2:11" s="2" customFormat="1" ht="25.5" customHeight="1">
      <c r="B52" s="201"/>
      <c r="C52" s="319" t="s">
        <v>1110</v>
      </c>
      <c r="D52" s="319"/>
      <c r="E52" s="319"/>
      <c r="F52" s="319"/>
      <c r="G52" s="319"/>
      <c r="H52" s="319"/>
      <c r="I52" s="319"/>
      <c r="J52" s="319"/>
      <c r="K52" s="202"/>
    </row>
    <row r="53" spans="2:11" s="2" customFormat="1" ht="5.25" customHeight="1">
      <c r="B53" s="201"/>
      <c r="C53" s="203"/>
      <c r="D53" s="203"/>
      <c r="E53" s="203"/>
      <c r="F53" s="203"/>
      <c r="G53" s="203"/>
      <c r="H53" s="203"/>
      <c r="I53" s="203"/>
      <c r="J53" s="203"/>
      <c r="K53" s="202"/>
    </row>
    <row r="54" spans="2:11" s="2" customFormat="1" ht="15" customHeight="1">
      <c r="B54" s="201"/>
      <c r="C54" s="316" t="s">
        <v>1111</v>
      </c>
      <c r="D54" s="316"/>
      <c r="E54" s="316"/>
      <c r="F54" s="316"/>
      <c r="G54" s="316"/>
      <c r="H54" s="316"/>
      <c r="I54" s="316"/>
      <c r="J54" s="316"/>
      <c r="K54" s="202"/>
    </row>
    <row r="55" spans="2:11" s="2" customFormat="1" ht="15" customHeight="1">
      <c r="B55" s="201"/>
      <c r="C55" s="316" t="s">
        <v>1112</v>
      </c>
      <c r="D55" s="316"/>
      <c r="E55" s="316"/>
      <c r="F55" s="316"/>
      <c r="G55" s="316"/>
      <c r="H55" s="316"/>
      <c r="I55" s="316"/>
      <c r="J55" s="316"/>
      <c r="K55" s="202"/>
    </row>
    <row r="56" spans="2:11" s="2" customFormat="1" ht="12.75" customHeight="1">
      <c r="B56" s="201"/>
      <c r="C56" s="204"/>
      <c r="D56" s="204"/>
      <c r="E56" s="204"/>
      <c r="F56" s="204"/>
      <c r="G56" s="204"/>
      <c r="H56" s="204"/>
      <c r="I56" s="204"/>
      <c r="J56" s="204"/>
      <c r="K56" s="202"/>
    </row>
    <row r="57" spans="2:11" s="2" customFormat="1" ht="15" customHeight="1">
      <c r="B57" s="201"/>
      <c r="C57" s="316" t="s">
        <v>1113</v>
      </c>
      <c r="D57" s="316"/>
      <c r="E57" s="316"/>
      <c r="F57" s="316"/>
      <c r="G57" s="316"/>
      <c r="H57" s="316"/>
      <c r="I57" s="316"/>
      <c r="J57" s="316"/>
      <c r="K57" s="202"/>
    </row>
    <row r="58" spans="2:11" s="2" customFormat="1" ht="15" customHeight="1">
      <c r="B58" s="201"/>
      <c r="C58" s="206"/>
      <c r="D58" s="316" t="s">
        <v>1114</v>
      </c>
      <c r="E58" s="316"/>
      <c r="F58" s="316"/>
      <c r="G58" s="316"/>
      <c r="H58" s="316"/>
      <c r="I58" s="316"/>
      <c r="J58" s="316"/>
      <c r="K58" s="202"/>
    </row>
    <row r="59" spans="2:11" s="2" customFormat="1" ht="15" customHeight="1">
      <c r="B59" s="201"/>
      <c r="C59" s="206"/>
      <c r="D59" s="316" t="s">
        <v>1115</v>
      </c>
      <c r="E59" s="316"/>
      <c r="F59" s="316"/>
      <c r="G59" s="316"/>
      <c r="H59" s="316"/>
      <c r="I59" s="316"/>
      <c r="J59" s="316"/>
      <c r="K59" s="202"/>
    </row>
    <row r="60" spans="2:11" s="2" customFormat="1" ht="15" customHeight="1">
      <c r="B60" s="201"/>
      <c r="C60" s="206"/>
      <c r="D60" s="316" t="s">
        <v>1116</v>
      </c>
      <c r="E60" s="316"/>
      <c r="F60" s="316"/>
      <c r="G60" s="316"/>
      <c r="H60" s="316"/>
      <c r="I60" s="316"/>
      <c r="J60" s="316"/>
      <c r="K60" s="202"/>
    </row>
    <row r="61" spans="2:11" s="2" customFormat="1" ht="15" customHeight="1">
      <c r="B61" s="201"/>
      <c r="C61" s="206"/>
      <c r="D61" s="316" t="s">
        <v>1117</v>
      </c>
      <c r="E61" s="316"/>
      <c r="F61" s="316"/>
      <c r="G61" s="316"/>
      <c r="H61" s="316"/>
      <c r="I61" s="316"/>
      <c r="J61" s="316"/>
      <c r="K61" s="202"/>
    </row>
    <row r="62" spans="2:11" s="2" customFormat="1" ht="15" customHeight="1">
      <c r="B62" s="201"/>
      <c r="C62" s="206"/>
      <c r="D62" s="318" t="s">
        <v>1118</v>
      </c>
      <c r="E62" s="318"/>
      <c r="F62" s="318"/>
      <c r="G62" s="318"/>
      <c r="H62" s="318"/>
      <c r="I62" s="318"/>
      <c r="J62" s="318"/>
      <c r="K62" s="202"/>
    </row>
    <row r="63" spans="2:11" s="2" customFormat="1" ht="15" customHeight="1">
      <c r="B63" s="201"/>
      <c r="C63" s="206"/>
      <c r="D63" s="316" t="s">
        <v>1119</v>
      </c>
      <c r="E63" s="316"/>
      <c r="F63" s="316"/>
      <c r="G63" s="316"/>
      <c r="H63" s="316"/>
      <c r="I63" s="316"/>
      <c r="J63" s="316"/>
      <c r="K63" s="202"/>
    </row>
    <row r="64" spans="2:11" s="2" customFormat="1" ht="12.75" customHeight="1">
      <c r="B64" s="201"/>
      <c r="C64" s="206"/>
      <c r="D64" s="206"/>
      <c r="E64" s="209"/>
      <c r="F64" s="206"/>
      <c r="G64" s="206"/>
      <c r="H64" s="206"/>
      <c r="I64" s="206"/>
      <c r="J64" s="206"/>
      <c r="K64" s="202"/>
    </row>
    <row r="65" spans="2:11" s="2" customFormat="1" ht="15" customHeight="1">
      <c r="B65" s="201"/>
      <c r="C65" s="206"/>
      <c r="D65" s="316" t="s">
        <v>1120</v>
      </c>
      <c r="E65" s="316"/>
      <c r="F65" s="316"/>
      <c r="G65" s="316"/>
      <c r="H65" s="316"/>
      <c r="I65" s="316"/>
      <c r="J65" s="316"/>
      <c r="K65" s="202"/>
    </row>
    <row r="66" spans="2:11" s="2" customFormat="1" ht="15" customHeight="1">
      <c r="B66" s="201"/>
      <c r="C66" s="206"/>
      <c r="D66" s="318" t="s">
        <v>1121</v>
      </c>
      <c r="E66" s="318"/>
      <c r="F66" s="318"/>
      <c r="G66" s="318"/>
      <c r="H66" s="318"/>
      <c r="I66" s="318"/>
      <c r="J66" s="318"/>
      <c r="K66" s="202"/>
    </row>
    <row r="67" spans="2:11" s="2" customFormat="1" ht="15" customHeight="1">
      <c r="B67" s="201"/>
      <c r="C67" s="206"/>
      <c r="D67" s="316" t="s">
        <v>1122</v>
      </c>
      <c r="E67" s="316"/>
      <c r="F67" s="316"/>
      <c r="G67" s="316"/>
      <c r="H67" s="316"/>
      <c r="I67" s="316"/>
      <c r="J67" s="316"/>
      <c r="K67" s="202"/>
    </row>
    <row r="68" spans="2:11" s="2" customFormat="1" ht="15" customHeight="1">
      <c r="B68" s="201"/>
      <c r="C68" s="206"/>
      <c r="D68" s="316" t="s">
        <v>1123</v>
      </c>
      <c r="E68" s="316"/>
      <c r="F68" s="316"/>
      <c r="G68" s="316"/>
      <c r="H68" s="316"/>
      <c r="I68" s="316"/>
      <c r="J68" s="316"/>
      <c r="K68" s="202"/>
    </row>
    <row r="69" spans="2:11" s="2" customFormat="1" ht="15" customHeight="1">
      <c r="B69" s="201"/>
      <c r="C69" s="206"/>
      <c r="D69" s="316" t="s">
        <v>1124</v>
      </c>
      <c r="E69" s="316"/>
      <c r="F69" s="316"/>
      <c r="G69" s="316"/>
      <c r="H69" s="316"/>
      <c r="I69" s="316"/>
      <c r="J69" s="316"/>
      <c r="K69" s="202"/>
    </row>
    <row r="70" spans="2:11" s="2" customFormat="1" ht="15" customHeight="1">
      <c r="B70" s="201"/>
      <c r="C70" s="206"/>
      <c r="D70" s="316" t="s">
        <v>1125</v>
      </c>
      <c r="E70" s="316"/>
      <c r="F70" s="316"/>
      <c r="G70" s="316"/>
      <c r="H70" s="316"/>
      <c r="I70" s="316"/>
      <c r="J70" s="316"/>
      <c r="K70" s="202"/>
    </row>
    <row r="71" spans="2:11" s="2" customFormat="1" ht="12.75" customHeight="1">
      <c r="B71" s="210"/>
      <c r="C71" s="211"/>
      <c r="D71" s="211"/>
      <c r="E71" s="211"/>
      <c r="F71" s="211"/>
      <c r="G71" s="211"/>
      <c r="H71" s="211"/>
      <c r="I71" s="211"/>
      <c r="J71" s="211"/>
      <c r="K71" s="212"/>
    </row>
    <row r="72" spans="2:11" s="2" customFormat="1" ht="18.75" customHeight="1">
      <c r="B72" s="213"/>
      <c r="C72" s="213"/>
      <c r="D72" s="213"/>
      <c r="E72" s="213"/>
      <c r="F72" s="213"/>
      <c r="G72" s="213"/>
      <c r="H72" s="213"/>
      <c r="I72" s="213"/>
      <c r="J72" s="213"/>
      <c r="K72" s="213"/>
    </row>
    <row r="73" spans="2:11" s="2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pans="2:11" s="2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pans="2:11" s="2" customFormat="1" ht="45" customHeight="1">
      <c r="B75" s="217"/>
      <c r="C75" s="317" t="s">
        <v>1126</v>
      </c>
      <c r="D75" s="317"/>
      <c r="E75" s="317"/>
      <c r="F75" s="317"/>
      <c r="G75" s="317"/>
      <c r="H75" s="317"/>
      <c r="I75" s="317"/>
      <c r="J75" s="317"/>
      <c r="K75" s="218"/>
    </row>
    <row r="76" spans="2:11" s="2" customFormat="1" ht="17.25" customHeight="1">
      <c r="B76" s="217"/>
      <c r="C76" s="219" t="s">
        <v>1127</v>
      </c>
      <c r="D76" s="219"/>
      <c r="E76" s="219"/>
      <c r="F76" s="219" t="s">
        <v>1128</v>
      </c>
      <c r="G76" s="220"/>
      <c r="H76" s="219" t="s">
        <v>51</v>
      </c>
      <c r="I76" s="219" t="s">
        <v>54</v>
      </c>
      <c r="J76" s="219" t="s">
        <v>1129</v>
      </c>
      <c r="K76" s="218"/>
    </row>
    <row r="77" spans="2:11" s="2" customFormat="1" ht="17.25" customHeight="1">
      <c r="B77" s="217"/>
      <c r="C77" s="221" t="s">
        <v>1130</v>
      </c>
      <c r="D77" s="221"/>
      <c r="E77" s="221"/>
      <c r="F77" s="222" t="s">
        <v>1131</v>
      </c>
      <c r="G77" s="223"/>
      <c r="H77" s="221"/>
      <c r="I77" s="221"/>
      <c r="J77" s="221" t="s">
        <v>1132</v>
      </c>
      <c r="K77" s="218"/>
    </row>
    <row r="78" spans="2:11" s="2" customFormat="1" ht="5.25" customHeight="1">
      <c r="B78" s="217"/>
      <c r="C78" s="224"/>
      <c r="D78" s="224"/>
      <c r="E78" s="224"/>
      <c r="F78" s="224"/>
      <c r="G78" s="225"/>
      <c r="H78" s="224"/>
      <c r="I78" s="224"/>
      <c r="J78" s="224"/>
      <c r="K78" s="218"/>
    </row>
    <row r="79" spans="2:11" s="2" customFormat="1" ht="15" customHeight="1">
      <c r="B79" s="217"/>
      <c r="C79" s="207" t="s">
        <v>50</v>
      </c>
      <c r="D79" s="226"/>
      <c r="E79" s="226"/>
      <c r="F79" s="227" t="s">
        <v>1133</v>
      </c>
      <c r="G79" s="207"/>
      <c r="H79" s="207" t="s">
        <v>1134</v>
      </c>
      <c r="I79" s="207" t="s">
        <v>1135</v>
      </c>
      <c r="J79" s="207">
        <v>20</v>
      </c>
      <c r="K79" s="218"/>
    </row>
    <row r="80" spans="2:11" s="2" customFormat="1" ht="15" customHeight="1">
      <c r="B80" s="217"/>
      <c r="C80" s="207" t="s">
        <v>1136</v>
      </c>
      <c r="D80" s="207"/>
      <c r="E80" s="207"/>
      <c r="F80" s="227" t="s">
        <v>1133</v>
      </c>
      <c r="G80" s="207"/>
      <c r="H80" s="207" t="s">
        <v>1137</v>
      </c>
      <c r="I80" s="207" t="s">
        <v>1135</v>
      </c>
      <c r="J80" s="207">
        <v>120</v>
      </c>
      <c r="K80" s="218"/>
    </row>
    <row r="81" spans="2:11" s="2" customFormat="1" ht="15" customHeight="1">
      <c r="B81" s="228"/>
      <c r="C81" s="207" t="s">
        <v>1138</v>
      </c>
      <c r="D81" s="207"/>
      <c r="E81" s="207"/>
      <c r="F81" s="227" t="s">
        <v>1139</v>
      </c>
      <c r="G81" s="207"/>
      <c r="H81" s="207" t="s">
        <v>1140</v>
      </c>
      <c r="I81" s="207" t="s">
        <v>1135</v>
      </c>
      <c r="J81" s="207">
        <v>50</v>
      </c>
      <c r="K81" s="218"/>
    </row>
    <row r="82" spans="2:11" s="2" customFormat="1" ht="15" customHeight="1">
      <c r="B82" s="228"/>
      <c r="C82" s="207" t="s">
        <v>1141</v>
      </c>
      <c r="D82" s="207"/>
      <c r="E82" s="207"/>
      <c r="F82" s="227" t="s">
        <v>1133</v>
      </c>
      <c r="G82" s="207"/>
      <c r="H82" s="207" t="s">
        <v>1142</v>
      </c>
      <c r="I82" s="207" t="s">
        <v>1143</v>
      </c>
      <c r="J82" s="207"/>
      <c r="K82" s="218"/>
    </row>
    <row r="83" spans="2:11" s="2" customFormat="1" ht="15" customHeight="1">
      <c r="B83" s="228"/>
      <c r="C83" s="207" t="s">
        <v>1144</v>
      </c>
      <c r="D83" s="207"/>
      <c r="E83" s="207"/>
      <c r="F83" s="227" t="s">
        <v>1139</v>
      </c>
      <c r="G83" s="207"/>
      <c r="H83" s="207" t="s">
        <v>1145</v>
      </c>
      <c r="I83" s="207" t="s">
        <v>1135</v>
      </c>
      <c r="J83" s="207">
        <v>15</v>
      </c>
      <c r="K83" s="218"/>
    </row>
    <row r="84" spans="2:11" s="2" customFormat="1" ht="15" customHeight="1">
      <c r="B84" s="228"/>
      <c r="C84" s="207" t="s">
        <v>1146</v>
      </c>
      <c r="D84" s="207"/>
      <c r="E84" s="207"/>
      <c r="F84" s="227" t="s">
        <v>1139</v>
      </c>
      <c r="G84" s="207"/>
      <c r="H84" s="207" t="s">
        <v>1147</v>
      </c>
      <c r="I84" s="207" t="s">
        <v>1135</v>
      </c>
      <c r="J84" s="207">
        <v>15</v>
      </c>
      <c r="K84" s="218"/>
    </row>
    <row r="85" spans="2:11" s="2" customFormat="1" ht="15" customHeight="1">
      <c r="B85" s="228"/>
      <c r="C85" s="207" t="s">
        <v>1148</v>
      </c>
      <c r="D85" s="207"/>
      <c r="E85" s="207"/>
      <c r="F85" s="227" t="s">
        <v>1139</v>
      </c>
      <c r="G85" s="207"/>
      <c r="H85" s="207" t="s">
        <v>1149</v>
      </c>
      <c r="I85" s="207" t="s">
        <v>1135</v>
      </c>
      <c r="J85" s="207">
        <v>20</v>
      </c>
      <c r="K85" s="218"/>
    </row>
    <row r="86" spans="2:11" s="2" customFormat="1" ht="15" customHeight="1">
      <c r="B86" s="228"/>
      <c r="C86" s="207" t="s">
        <v>1150</v>
      </c>
      <c r="D86" s="207"/>
      <c r="E86" s="207"/>
      <c r="F86" s="227" t="s">
        <v>1139</v>
      </c>
      <c r="G86" s="207"/>
      <c r="H86" s="207" t="s">
        <v>1151</v>
      </c>
      <c r="I86" s="207" t="s">
        <v>1135</v>
      </c>
      <c r="J86" s="207">
        <v>20</v>
      </c>
      <c r="K86" s="218"/>
    </row>
    <row r="87" spans="2:11" s="2" customFormat="1" ht="15" customHeight="1">
      <c r="B87" s="228"/>
      <c r="C87" s="207" t="s">
        <v>1152</v>
      </c>
      <c r="D87" s="207"/>
      <c r="E87" s="207"/>
      <c r="F87" s="227" t="s">
        <v>1139</v>
      </c>
      <c r="G87" s="207"/>
      <c r="H87" s="207" t="s">
        <v>1153</v>
      </c>
      <c r="I87" s="207" t="s">
        <v>1135</v>
      </c>
      <c r="J87" s="207">
        <v>50</v>
      </c>
      <c r="K87" s="218"/>
    </row>
    <row r="88" spans="2:11" s="2" customFormat="1" ht="15" customHeight="1">
      <c r="B88" s="228"/>
      <c r="C88" s="207" t="s">
        <v>1154</v>
      </c>
      <c r="D88" s="207"/>
      <c r="E88" s="207"/>
      <c r="F88" s="227" t="s">
        <v>1139</v>
      </c>
      <c r="G88" s="207"/>
      <c r="H88" s="207" t="s">
        <v>1155</v>
      </c>
      <c r="I88" s="207" t="s">
        <v>1135</v>
      </c>
      <c r="J88" s="207">
        <v>20</v>
      </c>
      <c r="K88" s="218"/>
    </row>
    <row r="89" spans="2:11" s="2" customFormat="1" ht="15" customHeight="1">
      <c r="B89" s="228"/>
      <c r="C89" s="207" t="s">
        <v>1156</v>
      </c>
      <c r="D89" s="207"/>
      <c r="E89" s="207"/>
      <c r="F89" s="227" t="s">
        <v>1139</v>
      </c>
      <c r="G89" s="207"/>
      <c r="H89" s="207" t="s">
        <v>1157</v>
      </c>
      <c r="I89" s="207" t="s">
        <v>1135</v>
      </c>
      <c r="J89" s="207">
        <v>20</v>
      </c>
      <c r="K89" s="218"/>
    </row>
    <row r="90" spans="2:11" s="2" customFormat="1" ht="15" customHeight="1">
      <c r="B90" s="228"/>
      <c r="C90" s="207" t="s">
        <v>1158</v>
      </c>
      <c r="D90" s="207"/>
      <c r="E90" s="207"/>
      <c r="F90" s="227" t="s">
        <v>1139</v>
      </c>
      <c r="G90" s="207"/>
      <c r="H90" s="207" t="s">
        <v>1159</v>
      </c>
      <c r="I90" s="207" t="s">
        <v>1135</v>
      </c>
      <c r="J90" s="207">
        <v>50</v>
      </c>
      <c r="K90" s="218"/>
    </row>
    <row r="91" spans="2:11" s="2" customFormat="1" ht="15" customHeight="1">
      <c r="B91" s="228"/>
      <c r="C91" s="207" t="s">
        <v>1160</v>
      </c>
      <c r="D91" s="207"/>
      <c r="E91" s="207"/>
      <c r="F91" s="227" t="s">
        <v>1139</v>
      </c>
      <c r="G91" s="207"/>
      <c r="H91" s="207" t="s">
        <v>1160</v>
      </c>
      <c r="I91" s="207" t="s">
        <v>1135</v>
      </c>
      <c r="J91" s="207">
        <v>50</v>
      </c>
      <c r="K91" s="218"/>
    </row>
    <row r="92" spans="2:11" s="2" customFormat="1" ht="15" customHeight="1">
      <c r="B92" s="228"/>
      <c r="C92" s="207" t="s">
        <v>1161</v>
      </c>
      <c r="D92" s="207"/>
      <c r="E92" s="207"/>
      <c r="F92" s="227" t="s">
        <v>1139</v>
      </c>
      <c r="G92" s="207"/>
      <c r="H92" s="207" t="s">
        <v>1162</v>
      </c>
      <c r="I92" s="207" t="s">
        <v>1135</v>
      </c>
      <c r="J92" s="207">
        <v>255</v>
      </c>
      <c r="K92" s="218"/>
    </row>
    <row r="93" spans="2:11" s="2" customFormat="1" ht="15" customHeight="1">
      <c r="B93" s="228"/>
      <c r="C93" s="207" t="s">
        <v>1163</v>
      </c>
      <c r="D93" s="207"/>
      <c r="E93" s="207"/>
      <c r="F93" s="227" t="s">
        <v>1133</v>
      </c>
      <c r="G93" s="207"/>
      <c r="H93" s="207" t="s">
        <v>1164</v>
      </c>
      <c r="I93" s="207" t="s">
        <v>1165</v>
      </c>
      <c r="J93" s="207"/>
      <c r="K93" s="218"/>
    </row>
    <row r="94" spans="2:11" s="2" customFormat="1" ht="15" customHeight="1">
      <c r="B94" s="228"/>
      <c r="C94" s="207" t="s">
        <v>1166</v>
      </c>
      <c r="D94" s="207"/>
      <c r="E94" s="207"/>
      <c r="F94" s="227" t="s">
        <v>1133</v>
      </c>
      <c r="G94" s="207"/>
      <c r="H94" s="207" t="s">
        <v>1167</v>
      </c>
      <c r="I94" s="207" t="s">
        <v>1168</v>
      </c>
      <c r="J94" s="207"/>
      <c r="K94" s="218"/>
    </row>
    <row r="95" spans="2:11" s="2" customFormat="1" ht="15" customHeight="1">
      <c r="B95" s="228"/>
      <c r="C95" s="207" t="s">
        <v>1169</v>
      </c>
      <c r="D95" s="207"/>
      <c r="E95" s="207"/>
      <c r="F95" s="227" t="s">
        <v>1133</v>
      </c>
      <c r="G95" s="207"/>
      <c r="H95" s="207" t="s">
        <v>1169</v>
      </c>
      <c r="I95" s="207" t="s">
        <v>1168</v>
      </c>
      <c r="J95" s="207"/>
      <c r="K95" s="218"/>
    </row>
    <row r="96" spans="2:11" s="2" customFormat="1" ht="15" customHeight="1">
      <c r="B96" s="228"/>
      <c r="C96" s="207" t="s">
        <v>35</v>
      </c>
      <c r="D96" s="207"/>
      <c r="E96" s="207"/>
      <c r="F96" s="227" t="s">
        <v>1133</v>
      </c>
      <c r="G96" s="207"/>
      <c r="H96" s="207" t="s">
        <v>1170</v>
      </c>
      <c r="I96" s="207" t="s">
        <v>1168</v>
      </c>
      <c r="J96" s="207"/>
      <c r="K96" s="218"/>
    </row>
    <row r="97" spans="2:11" s="2" customFormat="1" ht="15" customHeight="1">
      <c r="B97" s="228"/>
      <c r="C97" s="207" t="s">
        <v>45</v>
      </c>
      <c r="D97" s="207"/>
      <c r="E97" s="207"/>
      <c r="F97" s="227" t="s">
        <v>1133</v>
      </c>
      <c r="G97" s="207"/>
      <c r="H97" s="207" t="s">
        <v>1171</v>
      </c>
      <c r="I97" s="207" t="s">
        <v>1168</v>
      </c>
      <c r="J97" s="207"/>
      <c r="K97" s="218"/>
    </row>
    <row r="98" spans="2:11" s="2" customFormat="1" ht="15" customHeight="1">
      <c r="B98" s="229"/>
      <c r="C98" s="230"/>
      <c r="D98" s="230"/>
      <c r="E98" s="230"/>
      <c r="F98" s="230"/>
      <c r="G98" s="230"/>
      <c r="H98" s="230"/>
      <c r="I98" s="230"/>
      <c r="J98" s="230"/>
      <c r="K98" s="231"/>
    </row>
    <row r="99" spans="2:11" s="2" customFormat="1" ht="18.7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2"/>
    </row>
    <row r="100" spans="2:11" s="2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pans="2:11" s="2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pans="2:11" s="2" customFormat="1" ht="45" customHeight="1">
      <c r="B102" s="217"/>
      <c r="C102" s="317" t="s">
        <v>1172</v>
      </c>
      <c r="D102" s="317"/>
      <c r="E102" s="317"/>
      <c r="F102" s="317"/>
      <c r="G102" s="317"/>
      <c r="H102" s="317"/>
      <c r="I102" s="317"/>
      <c r="J102" s="317"/>
      <c r="K102" s="218"/>
    </row>
    <row r="103" spans="2:11" s="2" customFormat="1" ht="17.25" customHeight="1">
      <c r="B103" s="217"/>
      <c r="C103" s="219" t="s">
        <v>1127</v>
      </c>
      <c r="D103" s="219"/>
      <c r="E103" s="219"/>
      <c r="F103" s="219" t="s">
        <v>1128</v>
      </c>
      <c r="G103" s="220"/>
      <c r="H103" s="219" t="s">
        <v>51</v>
      </c>
      <c r="I103" s="219" t="s">
        <v>54</v>
      </c>
      <c r="J103" s="219" t="s">
        <v>1129</v>
      </c>
      <c r="K103" s="218"/>
    </row>
    <row r="104" spans="2:11" s="2" customFormat="1" ht="17.25" customHeight="1">
      <c r="B104" s="217"/>
      <c r="C104" s="221" t="s">
        <v>1130</v>
      </c>
      <c r="D104" s="221"/>
      <c r="E104" s="221"/>
      <c r="F104" s="222" t="s">
        <v>1131</v>
      </c>
      <c r="G104" s="223"/>
      <c r="H104" s="221"/>
      <c r="I104" s="221"/>
      <c r="J104" s="221" t="s">
        <v>1132</v>
      </c>
      <c r="K104" s="218"/>
    </row>
    <row r="105" spans="2:11" s="2" customFormat="1" ht="5.25" customHeight="1">
      <c r="B105" s="217"/>
      <c r="C105" s="219"/>
      <c r="D105" s="219"/>
      <c r="E105" s="219"/>
      <c r="F105" s="219"/>
      <c r="G105" s="220"/>
      <c r="H105" s="219"/>
      <c r="I105" s="219"/>
      <c r="J105" s="219"/>
      <c r="K105" s="218"/>
    </row>
    <row r="106" spans="2:11" s="2" customFormat="1" ht="15" customHeight="1">
      <c r="B106" s="217"/>
      <c r="C106" s="207" t="s">
        <v>50</v>
      </c>
      <c r="D106" s="226"/>
      <c r="E106" s="226"/>
      <c r="F106" s="227" t="s">
        <v>1133</v>
      </c>
      <c r="G106" s="207"/>
      <c r="H106" s="207" t="s">
        <v>1173</v>
      </c>
      <c r="I106" s="207" t="s">
        <v>1135</v>
      </c>
      <c r="J106" s="207">
        <v>20</v>
      </c>
      <c r="K106" s="218"/>
    </row>
    <row r="107" spans="2:11" s="2" customFormat="1" ht="15" customHeight="1">
      <c r="B107" s="217"/>
      <c r="C107" s="207" t="s">
        <v>1136</v>
      </c>
      <c r="D107" s="207"/>
      <c r="E107" s="207"/>
      <c r="F107" s="227" t="s">
        <v>1133</v>
      </c>
      <c r="G107" s="207"/>
      <c r="H107" s="207" t="s">
        <v>1173</v>
      </c>
      <c r="I107" s="207" t="s">
        <v>1135</v>
      </c>
      <c r="J107" s="207">
        <v>120</v>
      </c>
      <c r="K107" s="218"/>
    </row>
    <row r="108" spans="2:11" s="2" customFormat="1" ht="15" customHeight="1">
      <c r="B108" s="228"/>
      <c r="C108" s="207" t="s">
        <v>1138</v>
      </c>
      <c r="D108" s="207"/>
      <c r="E108" s="207"/>
      <c r="F108" s="227" t="s">
        <v>1139</v>
      </c>
      <c r="G108" s="207"/>
      <c r="H108" s="207" t="s">
        <v>1173</v>
      </c>
      <c r="I108" s="207" t="s">
        <v>1135</v>
      </c>
      <c r="J108" s="207">
        <v>50</v>
      </c>
      <c r="K108" s="218"/>
    </row>
    <row r="109" spans="2:11" s="2" customFormat="1" ht="15" customHeight="1">
      <c r="B109" s="228"/>
      <c r="C109" s="207" t="s">
        <v>1141</v>
      </c>
      <c r="D109" s="207"/>
      <c r="E109" s="207"/>
      <c r="F109" s="227" t="s">
        <v>1133</v>
      </c>
      <c r="G109" s="207"/>
      <c r="H109" s="207" t="s">
        <v>1173</v>
      </c>
      <c r="I109" s="207" t="s">
        <v>1143</v>
      </c>
      <c r="J109" s="207"/>
      <c r="K109" s="218"/>
    </row>
    <row r="110" spans="2:11" s="2" customFormat="1" ht="15" customHeight="1">
      <c r="B110" s="228"/>
      <c r="C110" s="207" t="s">
        <v>1152</v>
      </c>
      <c r="D110" s="207"/>
      <c r="E110" s="207"/>
      <c r="F110" s="227" t="s">
        <v>1139</v>
      </c>
      <c r="G110" s="207"/>
      <c r="H110" s="207" t="s">
        <v>1173</v>
      </c>
      <c r="I110" s="207" t="s">
        <v>1135</v>
      </c>
      <c r="J110" s="207">
        <v>50</v>
      </c>
      <c r="K110" s="218"/>
    </row>
    <row r="111" spans="2:11" s="2" customFormat="1" ht="15" customHeight="1">
      <c r="B111" s="228"/>
      <c r="C111" s="207" t="s">
        <v>1160</v>
      </c>
      <c r="D111" s="207"/>
      <c r="E111" s="207"/>
      <c r="F111" s="227" t="s">
        <v>1139</v>
      </c>
      <c r="G111" s="207"/>
      <c r="H111" s="207" t="s">
        <v>1173</v>
      </c>
      <c r="I111" s="207" t="s">
        <v>1135</v>
      </c>
      <c r="J111" s="207">
        <v>50</v>
      </c>
      <c r="K111" s="218"/>
    </row>
    <row r="112" spans="2:11" s="2" customFormat="1" ht="15" customHeight="1">
      <c r="B112" s="228"/>
      <c r="C112" s="207" t="s">
        <v>1158</v>
      </c>
      <c r="D112" s="207"/>
      <c r="E112" s="207"/>
      <c r="F112" s="227" t="s">
        <v>1139</v>
      </c>
      <c r="G112" s="207"/>
      <c r="H112" s="207" t="s">
        <v>1173</v>
      </c>
      <c r="I112" s="207" t="s">
        <v>1135</v>
      </c>
      <c r="J112" s="207">
        <v>50</v>
      </c>
      <c r="K112" s="218"/>
    </row>
    <row r="113" spans="2:11" s="2" customFormat="1" ht="15" customHeight="1">
      <c r="B113" s="228"/>
      <c r="C113" s="207" t="s">
        <v>50</v>
      </c>
      <c r="D113" s="207"/>
      <c r="E113" s="207"/>
      <c r="F113" s="227" t="s">
        <v>1133</v>
      </c>
      <c r="G113" s="207"/>
      <c r="H113" s="207" t="s">
        <v>1174</v>
      </c>
      <c r="I113" s="207" t="s">
        <v>1135</v>
      </c>
      <c r="J113" s="207">
        <v>20</v>
      </c>
      <c r="K113" s="218"/>
    </row>
    <row r="114" spans="2:11" s="2" customFormat="1" ht="15" customHeight="1">
      <c r="B114" s="228"/>
      <c r="C114" s="207" t="s">
        <v>1175</v>
      </c>
      <c r="D114" s="207"/>
      <c r="E114" s="207"/>
      <c r="F114" s="227" t="s">
        <v>1133</v>
      </c>
      <c r="G114" s="207"/>
      <c r="H114" s="207" t="s">
        <v>1176</v>
      </c>
      <c r="I114" s="207" t="s">
        <v>1135</v>
      </c>
      <c r="J114" s="207">
        <v>120</v>
      </c>
      <c r="K114" s="218"/>
    </row>
    <row r="115" spans="2:11" s="2" customFormat="1" ht="15" customHeight="1">
      <c r="B115" s="228"/>
      <c r="C115" s="207" t="s">
        <v>35</v>
      </c>
      <c r="D115" s="207"/>
      <c r="E115" s="207"/>
      <c r="F115" s="227" t="s">
        <v>1133</v>
      </c>
      <c r="G115" s="207"/>
      <c r="H115" s="207" t="s">
        <v>1177</v>
      </c>
      <c r="I115" s="207" t="s">
        <v>1168</v>
      </c>
      <c r="J115" s="207"/>
      <c r="K115" s="218"/>
    </row>
    <row r="116" spans="2:11" s="2" customFormat="1" ht="15" customHeight="1">
      <c r="B116" s="228"/>
      <c r="C116" s="207" t="s">
        <v>45</v>
      </c>
      <c r="D116" s="207"/>
      <c r="E116" s="207"/>
      <c r="F116" s="227" t="s">
        <v>1133</v>
      </c>
      <c r="G116" s="207"/>
      <c r="H116" s="207" t="s">
        <v>1178</v>
      </c>
      <c r="I116" s="207" t="s">
        <v>1168</v>
      </c>
      <c r="J116" s="207"/>
      <c r="K116" s="218"/>
    </row>
    <row r="117" spans="2:11" s="2" customFormat="1" ht="15" customHeight="1">
      <c r="B117" s="228"/>
      <c r="C117" s="207" t="s">
        <v>54</v>
      </c>
      <c r="D117" s="207"/>
      <c r="E117" s="207"/>
      <c r="F117" s="227" t="s">
        <v>1133</v>
      </c>
      <c r="G117" s="207"/>
      <c r="H117" s="207" t="s">
        <v>1179</v>
      </c>
      <c r="I117" s="207" t="s">
        <v>1180</v>
      </c>
      <c r="J117" s="207"/>
      <c r="K117" s="218"/>
    </row>
    <row r="118" spans="2:11" s="2" customFormat="1" ht="15" customHeight="1">
      <c r="B118" s="229"/>
      <c r="C118" s="234"/>
      <c r="D118" s="234"/>
      <c r="E118" s="234"/>
      <c r="F118" s="234"/>
      <c r="G118" s="234"/>
      <c r="H118" s="234"/>
      <c r="I118" s="234"/>
      <c r="J118" s="234"/>
      <c r="K118" s="231"/>
    </row>
    <row r="119" spans="2:11" s="2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s="2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pans="2:11" s="2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s="2" customFormat="1" ht="45" customHeight="1">
      <c r="B122" s="241"/>
      <c r="C122" s="314" t="s">
        <v>1181</v>
      </c>
      <c r="D122" s="314"/>
      <c r="E122" s="314"/>
      <c r="F122" s="314"/>
      <c r="G122" s="314"/>
      <c r="H122" s="314"/>
      <c r="I122" s="314"/>
      <c r="J122" s="314"/>
      <c r="K122" s="242"/>
    </row>
    <row r="123" spans="2:11" s="2" customFormat="1" ht="17.25" customHeight="1">
      <c r="B123" s="243"/>
      <c r="C123" s="219" t="s">
        <v>1127</v>
      </c>
      <c r="D123" s="219"/>
      <c r="E123" s="219"/>
      <c r="F123" s="219" t="s">
        <v>1128</v>
      </c>
      <c r="G123" s="220"/>
      <c r="H123" s="219" t="s">
        <v>51</v>
      </c>
      <c r="I123" s="219" t="s">
        <v>54</v>
      </c>
      <c r="J123" s="219" t="s">
        <v>1129</v>
      </c>
      <c r="K123" s="244"/>
    </row>
    <row r="124" spans="2:11" s="2" customFormat="1" ht="17.25" customHeight="1">
      <c r="B124" s="243"/>
      <c r="C124" s="221" t="s">
        <v>1130</v>
      </c>
      <c r="D124" s="221"/>
      <c r="E124" s="221"/>
      <c r="F124" s="222" t="s">
        <v>1131</v>
      </c>
      <c r="G124" s="223"/>
      <c r="H124" s="221"/>
      <c r="I124" s="221"/>
      <c r="J124" s="221" t="s">
        <v>1132</v>
      </c>
      <c r="K124" s="244"/>
    </row>
    <row r="125" spans="2:11" s="2" customFormat="1" ht="5.25" customHeight="1">
      <c r="B125" s="245"/>
      <c r="C125" s="224"/>
      <c r="D125" s="224"/>
      <c r="E125" s="224"/>
      <c r="F125" s="224"/>
      <c r="G125" s="225"/>
      <c r="H125" s="224"/>
      <c r="I125" s="224"/>
      <c r="J125" s="224"/>
      <c r="K125" s="246"/>
    </row>
    <row r="126" spans="2:11" s="2" customFormat="1" ht="15" customHeight="1">
      <c r="B126" s="245"/>
      <c r="C126" s="207" t="s">
        <v>1136</v>
      </c>
      <c r="D126" s="226"/>
      <c r="E126" s="226"/>
      <c r="F126" s="227" t="s">
        <v>1133</v>
      </c>
      <c r="G126" s="207"/>
      <c r="H126" s="207" t="s">
        <v>1173</v>
      </c>
      <c r="I126" s="207" t="s">
        <v>1135</v>
      </c>
      <c r="J126" s="207">
        <v>120</v>
      </c>
      <c r="K126" s="247"/>
    </row>
    <row r="127" spans="2:11" s="2" customFormat="1" ht="15" customHeight="1">
      <c r="B127" s="245"/>
      <c r="C127" s="207" t="s">
        <v>1182</v>
      </c>
      <c r="D127" s="207"/>
      <c r="E127" s="207"/>
      <c r="F127" s="227" t="s">
        <v>1133</v>
      </c>
      <c r="G127" s="207"/>
      <c r="H127" s="207" t="s">
        <v>1183</v>
      </c>
      <c r="I127" s="207" t="s">
        <v>1135</v>
      </c>
      <c r="J127" s="207" t="s">
        <v>1184</v>
      </c>
      <c r="K127" s="247"/>
    </row>
    <row r="128" spans="2:11" s="2" customFormat="1" ht="15" customHeight="1">
      <c r="B128" s="245"/>
      <c r="C128" s="207" t="s">
        <v>1081</v>
      </c>
      <c r="D128" s="207"/>
      <c r="E128" s="207"/>
      <c r="F128" s="227" t="s">
        <v>1133</v>
      </c>
      <c r="G128" s="207"/>
      <c r="H128" s="207" t="s">
        <v>1185</v>
      </c>
      <c r="I128" s="207" t="s">
        <v>1135</v>
      </c>
      <c r="J128" s="207" t="s">
        <v>1184</v>
      </c>
      <c r="K128" s="247"/>
    </row>
    <row r="129" spans="2:11" s="2" customFormat="1" ht="15" customHeight="1">
      <c r="B129" s="245"/>
      <c r="C129" s="207" t="s">
        <v>1144</v>
      </c>
      <c r="D129" s="207"/>
      <c r="E129" s="207"/>
      <c r="F129" s="227" t="s">
        <v>1139</v>
      </c>
      <c r="G129" s="207"/>
      <c r="H129" s="207" t="s">
        <v>1145</v>
      </c>
      <c r="I129" s="207" t="s">
        <v>1135</v>
      </c>
      <c r="J129" s="207">
        <v>15</v>
      </c>
      <c r="K129" s="247"/>
    </row>
    <row r="130" spans="2:11" s="2" customFormat="1" ht="15" customHeight="1">
      <c r="B130" s="245"/>
      <c r="C130" s="207" t="s">
        <v>1146</v>
      </c>
      <c r="D130" s="207"/>
      <c r="E130" s="207"/>
      <c r="F130" s="227" t="s">
        <v>1139</v>
      </c>
      <c r="G130" s="207"/>
      <c r="H130" s="207" t="s">
        <v>1147</v>
      </c>
      <c r="I130" s="207" t="s">
        <v>1135</v>
      </c>
      <c r="J130" s="207">
        <v>15</v>
      </c>
      <c r="K130" s="247"/>
    </row>
    <row r="131" spans="2:11" s="2" customFormat="1" ht="15" customHeight="1">
      <c r="B131" s="245"/>
      <c r="C131" s="207" t="s">
        <v>1148</v>
      </c>
      <c r="D131" s="207"/>
      <c r="E131" s="207"/>
      <c r="F131" s="227" t="s">
        <v>1139</v>
      </c>
      <c r="G131" s="207"/>
      <c r="H131" s="207" t="s">
        <v>1149</v>
      </c>
      <c r="I131" s="207" t="s">
        <v>1135</v>
      </c>
      <c r="J131" s="207">
        <v>20</v>
      </c>
      <c r="K131" s="247"/>
    </row>
    <row r="132" spans="2:11" s="2" customFormat="1" ht="15" customHeight="1">
      <c r="B132" s="245"/>
      <c r="C132" s="207" t="s">
        <v>1150</v>
      </c>
      <c r="D132" s="207"/>
      <c r="E132" s="207"/>
      <c r="F132" s="227" t="s">
        <v>1139</v>
      </c>
      <c r="G132" s="207"/>
      <c r="H132" s="207" t="s">
        <v>1151</v>
      </c>
      <c r="I132" s="207" t="s">
        <v>1135</v>
      </c>
      <c r="J132" s="207">
        <v>20</v>
      </c>
      <c r="K132" s="247"/>
    </row>
    <row r="133" spans="2:11" s="2" customFormat="1" ht="15" customHeight="1">
      <c r="B133" s="245"/>
      <c r="C133" s="207" t="s">
        <v>1138</v>
      </c>
      <c r="D133" s="207"/>
      <c r="E133" s="207"/>
      <c r="F133" s="227" t="s">
        <v>1139</v>
      </c>
      <c r="G133" s="207"/>
      <c r="H133" s="207" t="s">
        <v>1173</v>
      </c>
      <c r="I133" s="207" t="s">
        <v>1135</v>
      </c>
      <c r="J133" s="207">
        <v>50</v>
      </c>
      <c r="K133" s="247"/>
    </row>
    <row r="134" spans="2:11" s="2" customFormat="1" ht="15" customHeight="1">
      <c r="B134" s="245"/>
      <c r="C134" s="207" t="s">
        <v>1152</v>
      </c>
      <c r="D134" s="207"/>
      <c r="E134" s="207"/>
      <c r="F134" s="227" t="s">
        <v>1139</v>
      </c>
      <c r="G134" s="207"/>
      <c r="H134" s="207" t="s">
        <v>1173</v>
      </c>
      <c r="I134" s="207" t="s">
        <v>1135</v>
      </c>
      <c r="J134" s="207">
        <v>50</v>
      </c>
      <c r="K134" s="247"/>
    </row>
    <row r="135" spans="2:11" s="2" customFormat="1" ht="15" customHeight="1">
      <c r="B135" s="245"/>
      <c r="C135" s="207" t="s">
        <v>1158</v>
      </c>
      <c r="D135" s="207"/>
      <c r="E135" s="207"/>
      <c r="F135" s="227" t="s">
        <v>1139</v>
      </c>
      <c r="G135" s="207"/>
      <c r="H135" s="207" t="s">
        <v>1173</v>
      </c>
      <c r="I135" s="207" t="s">
        <v>1135</v>
      </c>
      <c r="J135" s="207">
        <v>50</v>
      </c>
      <c r="K135" s="247"/>
    </row>
    <row r="136" spans="2:11" s="2" customFormat="1" ht="15" customHeight="1">
      <c r="B136" s="245"/>
      <c r="C136" s="207" t="s">
        <v>1160</v>
      </c>
      <c r="D136" s="207"/>
      <c r="E136" s="207"/>
      <c r="F136" s="227" t="s">
        <v>1139</v>
      </c>
      <c r="G136" s="207"/>
      <c r="H136" s="207" t="s">
        <v>1173</v>
      </c>
      <c r="I136" s="207" t="s">
        <v>1135</v>
      </c>
      <c r="J136" s="207">
        <v>50</v>
      </c>
      <c r="K136" s="247"/>
    </row>
    <row r="137" spans="2:11" s="2" customFormat="1" ht="15" customHeight="1">
      <c r="B137" s="245"/>
      <c r="C137" s="207" t="s">
        <v>1161</v>
      </c>
      <c r="D137" s="207"/>
      <c r="E137" s="207"/>
      <c r="F137" s="227" t="s">
        <v>1139</v>
      </c>
      <c r="G137" s="207"/>
      <c r="H137" s="207" t="s">
        <v>1186</v>
      </c>
      <c r="I137" s="207" t="s">
        <v>1135</v>
      </c>
      <c r="J137" s="207">
        <v>255</v>
      </c>
      <c r="K137" s="247"/>
    </row>
    <row r="138" spans="2:11" s="2" customFormat="1" ht="15" customHeight="1">
      <c r="B138" s="245"/>
      <c r="C138" s="207" t="s">
        <v>1163</v>
      </c>
      <c r="D138" s="207"/>
      <c r="E138" s="207"/>
      <c r="F138" s="227" t="s">
        <v>1133</v>
      </c>
      <c r="G138" s="207"/>
      <c r="H138" s="207" t="s">
        <v>1187</v>
      </c>
      <c r="I138" s="207" t="s">
        <v>1165</v>
      </c>
      <c r="J138" s="207"/>
      <c r="K138" s="247"/>
    </row>
    <row r="139" spans="2:11" s="2" customFormat="1" ht="15" customHeight="1">
      <c r="B139" s="245"/>
      <c r="C139" s="207" t="s">
        <v>1166</v>
      </c>
      <c r="D139" s="207"/>
      <c r="E139" s="207"/>
      <c r="F139" s="227" t="s">
        <v>1133</v>
      </c>
      <c r="G139" s="207"/>
      <c r="H139" s="207" t="s">
        <v>1188</v>
      </c>
      <c r="I139" s="207" t="s">
        <v>1168</v>
      </c>
      <c r="J139" s="207"/>
      <c r="K139" s="247"/>
    </row>
    <row r="140" spans="2:11" s="2" customFormat="1" ht="15" customHeight="1">
      <c r="B140" s="245"/>
      <c r="C140" s="207" t="s">
        <v>1169</v>
      </c>
      <c r="D140" s="207"/>
      <c r="E140" s="207"/>
      <c r="F140" s="227" t="s">
        <v>1133</v>
      </c>
      <c r="G140" s="207"/>
      <c r="H140" s="207" t="s">
        <v>1169</v>
      </c>
      <c r="I140" s="207" t="s">
        <v>1168</v>
      </c>
      <c r="J140" s="207"/>
      <c r="K140" s="247"/>
    </row>
    <row r="141" spans="2:11" s="2" customFormat="1" ht="15" customHeight="1">
      <c r="B141" s="245"/>
      <c r="C141" s="207" t="s">
        <v>35</v>
      </c>
      <c r="D141" s="207"/>
      <c r="E141" s="207"/>
      <c r="F141" s="227" t="s">
        <v>1133</v>
      </c>
      <c r="G141" s="207"/>
      <c r="H141" s="207" t="s">
        <v>1189</v>
      </c>
      <c r="I141" s="207" t="s">
        <v>1168</v>
      </c>
      <c r="J141" s="207"/>
      <c r="K141" s="247"/>
    </row>
    <row r="142" spans="2:11" s="2" customFormat="1" ht="15" customHeight="1">
      <c r="B142" s="245"/>
      <c r="C142" s="207" t="s">
        <v>1190</v>
      </c>
      <c r="D142" s="207"/>
      <c r="E142" s="207"/>
      <c r="F142" s="227" t="s">
        <v>1133</v>
      </c>
      <c r="G142" s="207"/>
      <c r="H142" s="207" t="s">
        <v>1191</v>
      </c>
      <c r="I142" s="207" t="s">
        <v>1168</v>
      </c>
      <c r="J142" s="207"/>
      <c r="K142" s="247"/>
    </row>
    <row r="143" spans="2:11" s="2" customFormat="1" ht="15" customHeight="1">
      <c r="B143" s="248"/>
      <c r="C143" s="249"/>
      <c r="D143" s="249"/>
      <c r="E143" s="249"/>
      <c r="F143" s="249"/>
      <c r="G143" s="249"/>
      <c r="H143" s="249"/>
      <c r="I143" s="249"/>
      <c r="J143" s="249"/>
      <c r="K143" s="250"/>
    </row>
    <row r="144" spans="2:11" s="2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s="2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pans="2:11" s="2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pans="2:11" s="2" customFormat="1" ht="45" customHeight="1">
      <c r="B147" s="217"/>
      <c r="C147" s="317" t="s">
        <v>1192</v>
      </c>
      <c r="D147" s="317"/>
      <c r="E147" s="317"/>
      <c r="F147" s="317"/>
      <c r="G147" s="317"/>
      <c r="H147" s="317"/>
      <c r="I147" s="317"/>
      <c r="J147" s="317"/>
      <c r="K147" s="218"/>
    </row>
    <row r="148" spans="2:11" s="2" customFormat="1" ht="17.25" customHeight="1">
      <c r="B148" s="217"/>
      <c r="C148" s="219" t="s">
        <v>1127</v>
      </c>
      <c r="D148" s="219"/>
      <c r="E148" s="219"/>
      <c r="F148" s="219" t="s">
        <v>1128</v>
      </c>
      <c r="G148" s="220"/>
      <c r="H148" s="219" t="s">
        <v>51</v>
      </c>
      <c r="I148" s="219" t="s">
        <v>54</v>
      </c>
      <c r="J148" s="219" t="s">
        <v>1129</v>
      </c>
      <c r="K148" s="218"/>
    </row>
    <row r="149" spans="2:11" s="2" customFormat="1" ht="17.25" customHeight="1">
      <c r="B149" s="217"/>
      <c r="C149" s="221" t="s">
        <v>1130</v>
      </c>
      <c r="D149" s="221"/>
      <c r="E149" s="221"/>
      <c r="F149" s="222" t="s">
        <v>1131</v>
      </c>
      <c r="G149" s="223"/>
      <c r="H149" s="221"/>
      <c r="I149" s="221"/>
      <c r="J149" s="221" t="s">
        <v>1132</v>
      </c>
      <c r="K149" s="218"/>
    </row>
    <row r="150" spans="2:11" s="2" customFormat="1" ht="5.25" customHeight="1">
      <c r="B150" s="228"/>
      <c r="C150" s="224"/>
      <c r="D150" s="224"/>
      <c r="E150" s="224"/>
      <c r="F150" s="224"/>
      <c r="G150" s="225"/>
      <c r="H150" s="224"/>
      <c r="I150" s="224"/>
      <c r="J150" s="224"/>
      <c r="K150" s="247"/>
    </row>
    <row r="151" spans="2:11" s="2" customFormat="1" ht="15" customHeight="1">
      <c r="B151" s="228"/>
      <c r="C151" s="251" t="s">
        <v>1136</v>
      </c>
      <c r="D151" s="207"/>
      <c r="E151" s="207"/>
      <c r="F151" s="252" t="s">
        <v>1133</v>
      </c>
      <c r="G151" s="207"/>
      <c r="H151" s="251" t="s">
        <v>1173</v>
      </c>
      <c r="I151" s="251" t="s">
        <v>1135</v>
      </c>
      <c r="J151" s="251">
        <v>120</v>
      </c>
      <c r="K151" s="247"/>
    </row>
    <row r="152" spans="2:11" s="2" customFormat="1" ht="15" customHeight="1">
      <c r="B152" s="228"/>
      <c r="C152" s="251" t="s">
        <v>1182</v>
      </c>
      <c r="D152" s="207"/>
      <c r="E152" s="207"/>
      <c r="F152" s="252" t="s">
        <v>1133</v>
      </c>
      <c r="G152" s="207"/>
      <c r="H152" s="251" t="s">
        <v>1193</v>
      </c>
      <c r="I152" s="251" t="s">
        <v>1135</v>
      </c>
      <c r="J152" s="251" t="s">
        <v>1184</v>
      </c>
      <c r="K152" s="247"/>
    </row>
    <row r="153" spans="2:11" s="2" customFormat="1" ht="15" customHeight="1">
      <c r="B153" s="228"/>
      <c r="C153" s="251" t="s">
        <v>1081</v>
      </c>
      <c r="D153" s="207"/>
      <c r="E153" s="207"/>
      <c r="F153" s="252" t="s">
        <v>1133</v>
      </c>
      <c r="G153" s="207"/>
      <c r="H153" s="251" t="s">
        <v>1194</v>
      </c>
      <c r="I153" s="251" t="s">
        <v>1135</v>
      </c>
      <c r="J153" s="251" t="s">
        <v>1184</v>
      </c>
      <c r="K153" s="247"/>
    </row>
    <row r="154" spans="2:11" s="2" customFormat="1" ht="15" customHeight="1">
      <c r="B154" s="228"/>
      <c r="C154" s="251" t="s">
        <v>1138</v>
      </c>
      <c r="D154" s="207"/>
      <c r="E154" s="207"/>
      <c r="F154" s="252" t="s">
        <v>1139</v>
      </c>
      <c r="G154" s="207"/>
      <c r="H154" s="251" t="s">
        <v>1173</v>
      </c>
      <c r="I154" s="251" t="s">
        <v>1135</v>
      </c>
      <c r="J154" s="251">
        <v>50</v>
      </c>
      <c r="K154" s="247"/>
    </row>
    <row r="155" spans="2:11" s="2" customFormat="1" ht="15" customHeight="1">
      <c r="B155" s="228"/>
      <c r="C155" s="251" t="s">
        <v>1141</v>
      </c>
      <c r="D155" s="207"/>
      <c r="E155" s="207"/>
      <c r="F155" s="252" t="s">
        <v>1133</v>
      </c>
      <c r="G155" s="207"/>
      <c r="H155" s="251" t="s">
        <v>1173</v>
      </c>
      <c r="I155" s="251" t="s">
        <v>1143</v>
      </c>
      <c r="J155" s="251"/>
      <c r="K155" s="247"/>
    </row>
    <row r="156" spans="2:11" s="2" customFormat="1" ht="15" customHeight="1">
      <c r="B156" s="228"/>
      <c r="C156" s="251" t="s">
        <v>1152</v>
      </c>
      <c r="D156" s="207"/>
      <c r="E156" s="207"/>
      <c r="F156" s="252" t="s">
        <v>1139</v>
      </c>
      <c r="G156" s="207"/>
      <c r="H156" s="251" t="s">
        <v>1173</v>
      </c>
      <c r="I156" s="251" t="s">
        <v>1135</v>
      </c>
      <c r="J156" s="251">
        <v>50</v>
      </c>
      <c r="K156" s="247"/>
    </row>
    <row r="157" spans="2:11" s="2" customFormat="1" ht="15" customHeight="1">
      <c r="B157" s="228"/>
      <c r="C157" s="251" t="s">
        <v>1160</v>
      </c>
      <c r="D157" s="207"/>
      <c r="E157" s="207"/>
      <c r="F157" s="252" t="s">
        <v>1139</v>
      </c>
      <c r="G157" s="207"/>
      <c r="H157" s="251" t="s">
        <v>1173</v>
      </c>
      <c r="I157" s="251" t="s">
        <v>1135</v>
      </c>
      <c r="J157" s="251">
        <v>50</v>
      </c>
      <c r="K157" s="247"/>
    </row>
    <row r="158" spans="2:11" s="2" customFormat="1" ht="15" customHeight="1">
      <c r="B158" s="228"/>
      <c r="C158" s="251" t="s">
        <v>1158</v>
      </c>
      <c r="D158" s="207"/>
      <c r="E158" s="207"/>
      <c r="F158" s="252" t="s">
        <v>1139</v>
      </c>
      <c r="G158" s="207"/>
      <c r="H158" s="251" t="s">
        <v>1173</v>
      </c>
      <c r="I158" s="251" t="s">
        <v>1135</v>
      </c>
      <c r="J158" s="251">
        <v>50</v>
      </c>
      <c r="K158" s="247"/>
    </row>
    <row r="159" spans="2:11" s="2" customFormat="1" ht="15" customHeight="1">
      <c r="B159" s="228"/>
      <c r="C159" s="251" t="s">
        <v>103</v>
      </c>
      <c r="D159" s="207"/>
      <c r="E159" s="207"/>
      <c r="F159" s="252" t="s">
        <v>1133</v>
      </c>
      <c r="G159" s="207"/>
      <c r="H159" s="251" t="s">
        <v>1195</v>
      </c>
      <c r="I159" s="251" t="s">
        <v>1135</v>
      </c>
      <c r="J159" s="251" t="s">
        <v>1196</v>
      </c>
      <c r="K159" s="247"/>
    </row>
    <row r="160" spans="2:11" s="2" customFormat="1" ht="15" customHeight="1">
      <c r="B160" s="228"/>
      <c r="C160" s="251" t="s">
        <v>1197</v>
      </c>
      <c r="D160" s="207"/>
      <c r="E160" s="207"/>
      <c r="F160" s="252" t="s">
        <v>1133</v>
      </c>
      <c r="G160" s="207"/>
      <c r="H160" s="251" t="s">
        <v>1198</v>
      </c>
      <c r="I160" s="251" t="s">
        <v>1168</v>
      </c>
      <c r="J160" s="251"/>
      <c r="K160" s="247"/>
    </row>
    <row r="161" spans="2:11" s="2" customFormat="1" ht="15" customHeight="1">
      <c r="B161" s="253"/>
      <c r="C161" s="234"/>
      <c r="D161" s="234"/>
      <c r="E161" s="234"/>
      <c r="F161" s="234"/>
      <c r="G161" s="234"/>
      <c r="H161" s="234"/>
      <c r="I161" s="234"/>
      <c r="J161" s="234"/>
      <c r="K161" s="254"/>
    </row>
    <row r="162" spans="2:11" s="2" customFormat="1" ht="18.75" customHeight="1">
      <c r="B162" s="236"/>
      <c r="C162" s="225"/>
      <c r="D162" s="225"/>
      <c r="E162" s="225"/>
      <c r="F162" s="255"/>
      <c r="G162" s="225"/>
      <c r="H162" s="225"/>
      <c r="I162" s="225"/>
      <c r="J162" s="225"/>
      <c r="K162" s="236"/>
    </row>
    <row r="163" spans="2:11" s="2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pans="2:11" s="2" customFormat="1" ht="7.5" customHeight="1">
      <c r="B164" s="195"/>
      <c r="C164" s="196"/>
      <c r="D164" s="196"/>
      <c r="E164" s="196"/>
      <c r="F164" s="196"/>
      <c r="G164" s="196"/>
      <c r="H164" s="196"/>
      <c r="I164" s="196"/>
      <c r="J164" s="196"/>
      <c r="K164" s="197"/>
    </row>
    <row r="165" spans="2:11" s="2" customFormat="1" ht="45" customHeight="1">
      <c r="B165" s="198"/>
      <c r="C165" s="314" t="s">
        <v>1199</v>
      </c>
      <c r="D165" s="314"/>
      <c r="E165" s="314"/>
      <c r="F165" s="314"/>
      <c r="G165" s="314"/>
      <c r="H165" s="314"/>
      <c r="I165" s="314"/>
      <c r="J165" s="314"/>
      <c r="K165" s="199"/>
    </row>
    <row r="166" spans="2:11" s="2" customFormat="1" ht="17.25" customHeight="1">
      <c r="B166" s="198"/>
      <c r="C166" s="219" t="s">
        <v>1127</v>
      </c>
      <c r="D166" s="219"/>
      <c r="E166" s="219"/>
      <c r="F166" s="219" t="s">
        <v>1128</v>
      </c>
      <c r="G166" s="256"/>
      <c r="H166" s="257" t="s">
        <v>51</v>
      </c>
      <c r="I166" s="257" t="s">
        <v>54</v>
      </c>
      <c r="J166" s="219" t="s">
        <v>1129</v>
      </c>
      <c r="K166" s="199"/>
    </row>
    <row r="167" spans="2:11" s="2" customFormat="1" ht="17.25" customHeight="1">
      <c r="B167" s="201"/>
      <c r="C167" s="221" t="s">
        <v>1130</v>
      </c>
      <c r="D167" s="221"/>
      <c r="E167" s="221"/>
      <c r="F167" s="222" t="s">
        <v>1131</v>
      </c>
      <c r="G167" s="258"/>
      <c r="H167" s="259"/>
      <c r="I167" s="259"/>
      <c r="J167" s="221" t="s">
        <v>1132</v>
      </c>
      <c r="K167" s="202"/>
    </row>
    <row r="168" spans="2:11" s="2" customFormat="1" ht="5.25" customHeight="1">
      <c r="B168" s="228"/>
      <c r="C168" s="224"/>
      <c r="D168" s="224"/>
      <c r="E168" s="224"/>
      <c r="F168" s="224"/>
      <c r="G168" s="225"/>
      <c r="H168" s="224"/>
      <c r="I168" s="224"/>
      <c r="J168" s="224"/>
      <c r="K168" s="247"/>
    </row>
    <row r="169" spans="2:11" s="2" customFormat="1" ht="15" customHeight="1">
      <c r="B169" s="228"/>
      <c r="C169" s="207" t="s">
        <v>1136</v>
      </c>
      <c r="D169" s="207"/>
      <c r="E169" s="207"/>
      <c r="F169" s="227" t="s">
        <v>1133</v>
      </c>
      <c r="G169" s="207"/>
      <c r="H169" s="207" t="s">
        <v>1173</v>
      </c>
      <c r="I169" s="207" t="s">
        <v>1135</v>
      </c>
      <c r="J169" s="207">
        <v>120</v>
      </c>
      <c r="K169" s="247"/>
    </row>
    <row r="170" spans="2:11" s="2" customFormat="1" ht="15" customHeight="1">
      <c r="B170" s="228"/>
      <c r="C170" s="207" t="s">
        <v>1182</v>
      </c>
      <c r="D170" s="207"/>
      <c r="E170" s="207"/>
      <c r="F170" s="227" t="s">
        <v>1133</v>
      </c>
      <c r="G170" s="207"/>
      <c r="H170" s="207" t="s">
        <v>1183</v>
      </c>
      <c r="I170" s="207" t="s">
        <v>1135</v>
      </c>
      <c r="J170" s="207" t="s">
        <v>1184</v>
      </c>
      <c r="K170" s="247"/>
    </row>
    <row r="171" spans="2:11" s="2" customFormat="1" ht="15" customHeight="1">
      <c r="B171" s="228"/>
      <c r="C171" s="207" t="s">
        <v>1081</v>
      </c>
      <c r="D171" s="207"/>
      <c r="E171" s="207"/>
      <c r="F171" s="227" t="s">
        <v>1133</v>
      </c>
      <c r="G171" s="207"/>
      <c r="H171" s="207" t="s">
        <v>1200</v>
      </c>
      <c r="I171" s="207" t="s">
        <v>1135</v>
      </c>
      <c r="J171" s="207" t="s">
        <v>1184</v>
      </c>
      <c r="K171" s="247"/>
    </row>
    <row r="172" spans="2:11" s="2" customFormat="1" ht="15" customHeight="1">
      <c r="B172" s="228"/>
      <c r="C172" s="207" t="s">
        <v>1138</v>
      </c>
      <c r="D172" s="207"/>
      <c r="E172" s="207"/>
      <c r="F172" s="227" t="s">
        <v>1139</v>
      </c>
      <c r="G172" s="207"/>
      <c r="H172" s="207" t="s">
        <v>1200</v>
      </c>
      <c r="I172" s="207" t="s">
        <v>1135</v>
      </c>
      <c r="J172" s="207">
        <v>50</v>
      </c>
      <c r="K172" s="247"/>
    </row>
    <row r="173" spans="2:11" s="2" customFormat="1" ht="15" customHeight="1">
      <c r="B173" s="228"/>
      <c r="C173" s="207" t="s">
        <v>1141</v>
      </c>
      <c r="D173" s="207"/>
      <c r="E173" s="207"/>
      <c r="F173" s="227" t="s">
        <v>1133</v>
      </c>
      <c r="G173" s="207"/>
      <c r="H173" s="207" t="s">
        <v>1200</v>
      </c>
      <c r="I173" s="207" t="s">
        <v>1143</v>
      </c>
      <c r="J173" s="207"/>
      <c r="K173" s="247"/>
    </row>
    <row r="174" spans="2:11" s="2" customFormat="1" ht="15" customHeight="1">
      <c r="B174" s="228"/>
      <c r="C174" s="207" t="s">
        <v>1152</v>
      </c>
      <c r="D174" s="207"/>
      <c r="E174" s="207"/>
      <c r="F174" s="227" t="s">
        <v>1139</v>
      </c>
      <c r="G174" s="207"/>
      <c r="H174" s="207" t="s">
        <v>1200</v>
      </c>
      <c r="I174" s="207" t="s">
        <v>1135</v>
      </c>
      <c r="J174" s="207">
        <v>50</v>
      </c>
      <c r="K174" s="247"/>
    </row>
    <row r="175" spans="2:11" s="2" customFormat="1" ht="15" customHeight="1">
      <c r="B175" s="228"/>
      <c r="C175" s="207" t="s">
        <v>1160</v>
      </c>
      <c r="D175" s="207"/>
      <c r="E175" s="207"/>
      <c r="F175" s="227" t="s">
        <v>1139</v>
      </c>
      <c r="G175" s="207"/>
      <c r="H175" s="207" t="s">
        <v>1200</v>
      </c>
      <c r="I175" s="207" t="s">
        <v>1135</v>
      </c>
      <c r="J175" s="207">
        <v>50</v>
      </c>
      <c r="K175" s="247"/>
    </row>
    <row r="176" spans="2:11" s="2" customFormat="1" ht="15" customHeight="1">
      <c r="B176" s="228"/>
      <c r="C176" s="207" t="s">
        <v>1158</v>
      </c>
      <c r="D176" s="207"/>
      <c r="E176" s="207"/>
      <c r="F176" s="227" t="s">
        <v>1139</v>
      </c>
      <c r="G176" s="207"/>
      <c r="H176" s="207" t="s">
        <v>1200</v>
      </c>
      <c r="I176" s="207" t="s">
        <v>1135</v>
      </c>
      <c r="J176" s="207">
        <v>50</v>
      </c>
      <c r="K176" s="247"/>
    </row>
    <row r="177" spans="2:11" s="2" customFormat="1" ht="15" customHeight="1">
      <c r="B177" s="228"/>
      <c r="C177" s="207" t="s">
        <v>119</v>
      </c>
      <c r="D177" s="207"/>
      <c r="E177" s="207"/>
      <c r="F177" s="227" t="s">
        <v>1133</v>
      </c>
      <c r="G177" s="207"/>
      <c r="H177" s="207" t="s">
        <v>1201</v>
      </c>
      <c r="I177" s="207" t="s">
        <v>1202</v>
      </c>
      <c r="J177" s="207"/>
      <c r="K177" s="247"/>
    </row>
    <row r="178" spans="2:11" s="2" customFormat="1" ht="15" customHeight="1">
      <c r="B178" s="228"/>
      <c r="C178" s="207" t="s">
        <v>54</v>
      </c>
      <c r="D178" s="207"/>
      <c r="E178" s="207"/>
      <c r="F178" s="227" t="s">
        <v>1133</v>
      </c>
      <c r="G178" s="207"/>
      <c r="H178" s="207" t="s">
        <v>1203</v>
      </c>
      <c r="I178" s="207" t="s">
        <v>1204</v>
      </c>
      <c r="J178" s="207">
        <v>1</v>
      </c>
      <c r="K178" s="247"/>
    </row>
    <row r="179" spans="2:11" s="2" customFormat="1" ht="15" customHeight="1">
      <c r="B179" s="228"/>
      <c r="C179" s="207" t="s">
        <v>50</v>
      </c>
      <c r="D179" s="207"/>
      <c r="E179" s="207"/>
      <c r="F179" s="227" t="s">
        <v>1133</v>
      </c>
      <c r="G179" s="207"/>
      <c r="H179" s="207" t="s">
        <v>1205</v>
      </c>
      <c r="I179" s="207" t="s">
        <v>1135</v>
      </c>
      <c r="J179" s="207">
        <v>20</v>
      </c>
      <c r="K179" s="247"/>
    </row>
    <row r="180" spans="2:11" s="2" customFormat="1" ht="15" customHeight="1">
      <c r="B180" s="228"/>
      <c r="C180" s="207" t="s">
        <v>51</v>
      </c>
      <c r="D180" s="207"/>
      <c r="E180" s="207"/>
      <c r="F180" s="227" t="s">
        <v>1133</v>
      </c>
      <c r="G180" s="207"/>
      <c r="H180" s="207" t="s">
        <v>1206</v>
      </c>
      <c r="I180" s="207" t="s">
        <v>1135</v>
      </c>
      <c r="J180" s="207">
        <v>255</v>
      </c>
      <c r="K180" s="247"/>
    </row>
    <row r="181" spans="2:11" s="2" customFormat="1" ht="15" customHeight="1">
      <c r="B181" s="228"/>
      <c r="C181" s="207" t="s">
        <v>120</v>
      </c>
      <c r="D181" s="207"/>
      <c r="E181" s="207"/>
      <c r="F181" s="227" t="s">
        <v>1133</v>
      </c>
      <c r="G181" s="207"/>
      <c r="H181" s="207" t="s">
        <v>1097</v>
      </c>
      <c r="I181" s="207" t="s">
        <v>1135</v>
      </c>
      <c r="J181" s="207">
        <v>10</v>
      </c>
      <c r="K181" s="247"/>
    </row>
    <row r="182" spans="2:11" s="2" customFormat="1" ht="15" customHeight="1">
      <c r="B182" s="228"/>
      <c r="C182" s="207" t="s">
        <v>121</v>
      </c>
      <c r="D182" s="207"/>
      <c r="E182" s="207"/>
      <c r="F182" s="227" t="s">
        <v>1133</v>
      </c>
      <c r="G182" s="207"/>
      <c r="H182" s="207" t="s">
        <v>1207</v>
      </c>
      <c r="I182" s="207" t="s">
        <v>1168</v>
      </c>
      <c r="J182" s="207"/>
      <c r="K182" s="247"/>
    </row>
    <row r="183" spans="2:11" s="2" customFormat="1" ht="15" customHeight="1">
      <c r="B183" s="228"/>
      <c r="C183" s="207" t="s">
        <v>1208</v>
      </c>
      <c r="D183" s="207"/>
      <c r="E183" s="207"/>
      <c r="F183" s="227" t="s">
        <v>1133</v>
      </c>
      <c r="G183" s="207"/>
      <c r="H183" s="207" t="s">
        <v>1209</v>
      </c>
      <c r="I183" s="207" t="s">
        <v>1168</v>
      </c>
      <c r="J183" s="207"/>
      <c r="K183" s="247"/>
    </row>
    <row r="184" spans="2:11" s="2" customFormat="1" ht="15" customHeight="1">
      <c r="B184" s="228"/>
      <c r="C184" s="207" t="s">
        <v>1197</v>
      </c>
      <c r="D184" s="207"/>
      <c r="E184" s="207"/>
      <c r="F184" s="227" t="s">
        <v>1133</v>
      </c>
      <c r="G184" s="207"/>
      <c r="H184" s="207" t="s">
        <v>1210</v>
      </c>
      <c r="I184" s="207" t="s">
        <v>1168</v>
      </c>
      <c r="J184" s="207"/>
      <c r="K184" s="247"/>
    </row>
    <row r="185" spans="2:11" s="2" customFormat="1" ht="15" customHeight="1">
      <c r="B185" s="228"/>
      <c r="C185" s="207" t="s">
        <v>123</v>
      </c>
      <c r="D185" s="207"/>
      <c r="E185" s="207"/>
      <c r="F185" s="227" t="s">
        <v>1139</v>
      </c>
      <c r="G185" s="207"/>
      <c r="H185" s="207" t="s">
        <v>1211</v>
      </c>
      <c r="I185" s="207" t="s">
        <v>1135</v>
      </c>
      <c r="J185" s="207">
        <v>50</v>
      </c>
      <c r="K185" s="247"/>
    </row>
    <row r="186" spans="2:11" s="2" customFormat="1" ht="15" customHeight="1">
      <c r="B186" s="228"/>
      <c r="C186" s="207" t="s">
        <v>1212</v>
      </c>
      <c r="D186" s="207"/>
      <c r="E186" s="207"/>
      <c r="F186" s="227" t="s">
        <v>1139</v>
      </c>
      <c r="G186" s="207"/>
      <c r="H186" s="207" t="s">
        <v>1213</v>
      </c>
      <c r="I186" s="207" t="s">
        <v>1214</v>
      </c>
      <c r="J186" s="207"/>
      <c r="K186" s="247"/>
    </row>
    <row r="187" spans="2:11" s="2" customFormat="1" ht="15" customHeight="1">
      <c r="B187" s="228"/>
      <c r="C187" s="207" t="s">
        <v>1215</v>
      </c>
      <c r="D187" s="207"/>
      <c r="E187" s="207"/>
      <c r="F187" s="227" t="s">
        <v>1139</v>
      </c>
      <c r="G187" s="207"/>
      <c r="H187" s="207" t="s">
        <v>1216</v>
      </c>
      <c r="I187" s="207" t="s">
        <v>1214</v>
      </c>
      <c r="J187" s="207"/>
      <c r="K187" s="247"/>
    </row>
    <row r="188" spans="2:11" s="2" customFormat="1" ht="15" customHeight="1">
      <c r="B188" s="228"/>
      <c r="C188" s="207" t="s">
        <v>1217</v>
      </c>
      <c r="D188" s="207"/>
      <c r="E188" s="207"/>
      <c r="F188" s="227" t="s">
        <v>1139</v>
      </c>
      <c r="G188" s="207"/>
      <c r="H188" s="207" t="s">
        <v>1218</v>
      </c>
      <c r="I188" s="207" t="s">
        <v>1214</v>
      </c>
      <c r="J188" s="207"/>
      <c r="K188" s="247"/>
    </row>
    <row r="189" spans="2:11" s="2" customFormat="1" ht="15" customHeight="1">
      <c r="B189" s="228"/>
      <c r="C189" s="260" t="s">
        <v>1219</v>
      </c>
      <c r="D189" s="207"/>
      <c r="E189" s="207"/>
      <c r="F189" s="227" t="s">
        <v>1139</v>
      </c>
      <c r="G189" s="207"/>
      <c r="H189" s="207" t="s">
        <v>1220</v>
      </c>
      <c r="I189" s="207" t="s">
        <v>1221</v>
      </c>
      <c r="J189" s="261" t="s">
        <v>1222</v>
      </c>
      <c r="K189" s="247"/>
    </row>
    <row r="190" spans="2:11" s="2" customFormat="1" ht="15" customHeight="1">
      <c r="B190" s="228"/>
      <c r="C190" s="260" t="s">
        <v>39</v>
      </c>
      <c r="D190" s="207"/>
      <c r="E190" s="207"/>
      <c r="F190" s="227" t="s">
        <v>1133</v>
      </c>
      <c r="G190" s="207"/>
      <c r="H190" s="204" t="s">
        <v>1223</v>
      </c>
      <c r="I190" s="207" t="s">
        <v>1224</v>
      </c>
      <c r="J190" s="207"/>
      <c r="K190" s="247"/>
    </row>
    <row r="191" spans="2:11" s="2" customFormat="1" ht="15" customHeight="1">
      <c r="B191" s="228"/>
      <c r="C191" s="260" t="s">
        <v>1225</v>
      </c>
      <c r="D191" s="207"/>
      <c r="E191" s="207"/>
      <c r="F191" s="227" t="s">
        <v>1133</v>
      </c>
      <c r="G191" s="207"/>
      <c r="H191" s="207" t="s">
        <v>1226</v>
      </c>
      <c r="I191" s="207" t="s">
        <v>1168</v>
      </c>
      <c r="J191" s="207"/>
      <c r="K191" s="247"/>
    </row>
    <row r="192" spans="2:11" s="2" customFormat="1" ht="15" customHeight="1">
      <c r="B192" s="228"/>
      <c r="C192" s="260" t="s">
        <v>1227</v>
      </c>
      <c r="D192" s="207"/>
      <c r="E192" s="207"/>
      <c r="F192" s="227" t="s">
        <v>1133</v>
      </c>
      <c r="G192" s="207"/>
      <c r="H192" s="207" t="s">
        <v>1228</v>
      </c>
      <c r="I192" s="207" t="s">
        <v>1168</v>
      </c>
      <c r="J192" s="207"/>
      <c r="K192" s="247"/>
    </row>
    <row r="193" spans="2:11" s="2" customFormat="1" ht="15" customHeight="1">
      <c r="B193" s="228"/>
      <c r="C193" s="260" t="s">
        <v>1229</v>
      </c>
      <c r="D193" s="207"/>
      <c r="E193" s="207"/>
      <c r="F193" s="227" t="s">
        <v>1139</v>
      </c>
      <c r="G193" s="207"/>
      <c r="H193" s="207" t="s">
        <v>1230</v>
      </c>
      <c r="I193" s="207" t="s">
        <v>1168</v>
      </c>
      <c r="J193" s="207"/>
      <c r="K193" s="247"/>
    </row>
    <row r="194" spans="2:11" s="2" customFormat="1" ht="15" customHeight="1">
      <c r="B194" s="253"/>
      <c r="C194" s="262"/>
      <c r="D194" s="234"/>
      <c r="E194" s="234"/>
      <c r="F194" s="234"/>
      <c r="G194" s="234"/>
      <c r="H194" s="234"/>
      <c r="I194" s="234"/>
      <c r="J194" s="234"/>
      <c r="K194" s="254"/>
    </row>
    <row r="195" spans="2:11" s="2" customFormat="1" ht="18.75" customHeight="1">
      <c r="B195" s="236"/>
      <c r="C195" s="225"/>
      <c r="D195" s="225"/>
      <c r="E195" s="225"/>
      <c r="F195" s="255"/>
      <c r="G195" s="225"/>
      <c r="H195" s="225"/>
      <c r="I195" s="225"/>
      <c r="J195" s="225"/>
      <c r="K195" s="236"/>
    </row>
    <row r="196" spans="2:11" s="2" customFormat="1" ht="18.75" customHeight="1">
      <c r="B196" s="236"/>
      <c r="C196" s="225"/>
      <c r="D196" s="225"/>
      <c r="E196" s="225"/>
      <c r="F196" s="255"/>
      <c r="G196" s="225"/>
      <c r="H196" s="225"/>
      <c r="I196" s="225"/>
      <c r="J196" s="225"/>
      <c r="K196" s="236"/>
    </row>
    <row r="197" spans="2:11" s="2" customFormat="1" ht="18.75" customHeight="1">
      <c r="B197" s="213"/>
      <c r="C197" s="213"/>
      <c r="D197" s="213"/>
      <c r="E197" s="213"/>
      <c r="F197" s="213"/>
      <c r="G197" s="213"/>
      <c r="H197" s="213"/>
      <c r="I197" s="213"/>
      <c r="J197" s="213"/>
      <c r="K197" s="213"/>
    </row>
    <row r="198" spans="2:11" s="2" customFormat="1" ht="13.5">
      <c r="B198" s="195"/>
      <c r="C198" s="196"/>
      <c r="D198" s="196"/>
      <c r="E198" s="196"/>
      <c r="F198" s="196"/>
      <c r="G198" s="196"/>
      <c r="H198" s="196"/>
      <c r="I198" s="196"/>
      <c r="J198" s="196"/>
      <c r="K198" s="197"/>
    </row>
    <row r="199" spans="2:11" s="2" customFormat="1" ht="21">
      <c r="B199" s="198"/>
      <c r="C199" s="314" t="s">
        <v>1231</v>
      </c>
      <c r="D199" s="314"/>
      <c r="E199" s="314"/>
      <c r="F199" s="314"/>
      <c r="G199" s="314"/>
      <c r="H199" s="314"/>
      <c r="I199" s="314"/>
      <c r="J199" s="314"/>
      <c r="K199" s="199"/>
    </row>
    <row r="200" spans="2:11" s="2" customFormat="1" ht="25.5" customHeight="1">
      <c r="B200" s="198"/>
      <c r="C200" s="263" t="s">
        <v>1232</v>
      </c>
      <c r="D200" s="263"/>
      <c r="E200" s="263"/>
      <c r="F200" s="263" t="s">
        <v>1233</v>
      </c>
      <c r="G200" s="264"/>
      <c r="H200" s="315" t="s">
        <v>1234</v>
      </c>
      <c r="I200" s="315"/>
      <c r="J200" s="315"/>
      <c r="K200" s="199"/>
    </row>
    <row r="201" spans="2:11" s="2" customFormat="1" ht="5.25" customHeight="1">
      <c r="B201" s="228"/>
      <c r="C201" s="224"/>
      <c r="D201" s="224"/>
      <c r="E201" s="224"/>
      <c r="F201" s="224"/>
      <c r="G201" s="225"/>
      <c r="H201" s="224"/>
      <c r="I201" s="224"/>
      <c r="J201" s="224"/>
      <c r="K201" s="247"/>
    </row>
    <row r="202" spans="2:11" s="2" customFormat="1" ht="15" customHeight="1">
      <c r="B202" s="228"/>
      <c r="C202" s="207" t="s">
        <v>1224</v>
      </c>
      <c r="D202" s="207"/>
      <c r="E202" s="207"/>
      <c r="F202" s="227" t="s">
        <v>40</v>
      </c>
      <c r="G202" s="207"/>
      <c r="H202" s="313" t="s">
        <v>1235</v>
      </c>
      <c r="I202" s="313"/>
      <c r="J202" s="313"/>
      <c r="K202" s="247"/>
    </row>
    <row r="203" spans="2:11" s="2" customFormat="1" ht="15" customHeight="1">
      <c r="B203" s="228"/>
      <c r="C203" s="207"/>
      <c r="D203" s="207"/>
      <c r="E203" s="207"/>
      <c r="F203" s="227" t="s">
        <v>41</v>
      </c>
      <c r="G203" s="207"/>
      <c r="H203" s="313" t="s">
        <v>1236</v>
      </c>
      <c r="I203" s="313"/>
      <c r="J203" s="313"/>
      <c r="K203" s="247"/>
    </row>
    <row r="204" spans="2:11" s="2" customFormat="1" ht="15" customHeight="1">
      <c r="B204" s="228"/>
      <c r="C204" s="207"/>
      <c r="D204" s="207"/>
      <c r="E204" s="207"/>
      <c r="F204" s="227" t="s">
        <v>44</v>
      </c>
      <c r="G204" s="207"/>
      <c r="H204" s="313" t="s">
        <v>1237</v>
      </c>
      <c r="I204" s="313"/>
      <c r="J204" s="313"/>
      <c r="K204" s="247"/>
    </row>
    <row r="205" spans="2:11" s="2" customFormat="1" ht="15" customHeight="1">
      <c r="B205" s="228"/>
      <c r="C205" s="207"/>
      <c r="D205" s="207"/>
      <c r="E205" s="207"/>
      <c r="F205" s="227" t="s">
        <v>42</v>
      </c>
      <c r="G205" s="207"/>
      <c r="H205" s="313" t="s">
        <v>1238</v>
      </c>
      <c r="I205" s="313"/>
      <c r="J205" s="313"/>
      <c r="K205" s="247"/>
    </row>
    <row r="206" spans="2:11" s="2" customFormat="1" ht="15" customHeight="1">
      <c r="B206" s="228"/>
      <c r="C206" s="207"/>
      <c r="D206" s="207"/>
      <c r="E206" s="207"/>
      <c r="F206" s="227" t="s">
        <v>43</v>
      </c>
      <c r="G206" s="207"/>
      <c r="H206" s="313" t="s">
        <v>1239</v>
      </c>
      <c r="I206" s="313"/>
      <c r="J206" s="313"/>
      <c r="K206" s="247"/>
    </row>
    <row r="207" spans="2:11" s="2" customFormat="1" ht="15" customHeight="1">
      <c r="B207" s="228"/>
      <c r="C207" s="207"/>
      <c r="D207" s="207"/>
      <c r="E207" s="207"/>
      <c r="F207" s="227"/>
      <c r="G207" s="207"/>
      <c r="H207" s="207"/>
      <c r="I207" s="207"/>
      <c r="J207" s="207"/>
      <c r="K207" s="247"/>
    </row>
    <row r="208" spans="2:11" s="2" customFormat="1" ht="15" customHeight="1">
      <c r="B208" s="228"/>
      <c r="C208" s="207" t="s">
        <v>1180</v>
      </c>
      <c r="D208" s="207"/>
      <c r="E208" s="207"/>
      <c r="F208" s="227" t="s">
        <v>76</v>
      </c>
      <c r="G208" s="207"/>
      <c r="H208" s="313" t="s">
        <v>1240</v>
      </c>
      <c r="I208" s="313"/>
      <c r="J208" s="313"/>
      <c r="K208" s="247"/>
    </row>
    <row r="209" spans="2:11" s="2" customFormat="1" ht="15" customHeight="1">
      <c r="B209" s="228"/>
      <c r="C209" s="207"/>
      <c r="D209" s="207"/>
      <c r="E209" s="207"/>
      <c r="F209" s="227" t="s">
        <v>1075</v>
      </c>
      <c r="G209" s="207"/>
      <c r="H209" s="313" t="s">
        <v>1076</v>
      </c>
      <c r="I209" s="313"/>
      <c r="J209" s="313"/>
      <c r="K209" s="247"/>
    </row>
    <row r="210" spans="2:11" s="2" customFormat="1" ht="15" customHeight="1">
      <c r="B210" s="228"/>
      <c r="C210" s="207"/>
      <c r="D210" s="207"/>
      <c r="E210" s="207"/>
      <c r="F210" s="227" t="s">
        <v>1073</v>
      </c>
      <c r="G210" s="207"/>
      <c r="H210" s="313" t="s">
        <v>1241</v>
      </c>
      <c r="I210" s="313"/>
      <c r="J210" s="313"/>
      <c r="K210" s="247"/>
    </row>
    <row r="211" spans="2:11" s="2" customFormat="1" ht="15" customHeight="1">
      <c r="B211" s="265"/>
      <c r="C211" s="207"/>
      <c r="D211" s="207"/>
      <c r="E211" s="207"/>
      <c r="F211" s="227" t="s">
        <v>1077</v>
      </c>
      <c r="G211" s="260"/>
      <c r="H211" s="312" t="s">
        <v>1078</v>
      </c>
      <c r="I211" s="312"/>
      <c r="J211" s="312"/>
      <c r="K211" s="266"/>
    </row>
    <row r="212" spans="2:11" s="2" customFormat="1" ht="15" customHeight="1">
      <c r="B212" s="265"/>
      <c r="C212" s="207"/>
      <c r="D212" s="207"/>
      <c r="E212" s="207"/>
      <c r="F212" s="227" t="s">
        <v>1079</v>
      </c>
      <c r="G212" s="260"/>
      <c r="H212" s="312" t="s">
        <v>1242</v>
      </c>
      <c r="I212" s="312"/>
      <c r="J212" s="312"/>
      <c r="K212" s="266"/>
    </row>
    <row r="213" spans="2:11" s="2" customFormat="1" ht="15" customHeight="1">
      <c r="B213" s="265"/>
      <c r="C213" s="207"/>
      <c r="D213" s="207"/>
      <c r="E213" s="207"/>
      <c r="F213" s="227"/>
      <c r="G213" s="260"/>
      <c r="H213" s="251"/>
      <c r="I213" s="251"/>
      <c r="J213" s="251"/>
      <c r="K213" s="266"/>
    </row>
    <row r="214" spans="2:11" s="2" customFormat="1" ht="15" customHeight="1">
      <c r="B214" s="265"/>
      <c r="C214" s="207" t="s">
        <v>1204</v>
      </c>
      <c r="D214" s="207"/>
      <c r="E214" s="207"/>
      <c r="F214" s="227">
        <v>1</v>
      </c>
      <c r="G214" s="260"/>
      <c r="H214" s="312" t="s">
        <v>1243</v>
      </c>
      <c r="I214" s="312"/>
      <c r="J214" s="312"/>
      <c r="K214" s="266"/>
    </row>
    <row r="215" spans="2:11" s="2" customFormat="1" ht="15" customHeight="1">
      <c r="B215" s="265"/>
      <c r="C215" s="207"/>
      <c r="D215" s="207"/>
      <c r="E215" s="207"/>
      <c r="F215" s="227">
        <v>2</v>
      </c>
      <c r="G215" s="260"/>
      <c r="H215" s="312" t="s">
        <v>1244</v>
      </c>
      <c r="I215" s="312"/>
      <c r="J215" s="312"/>
      <c r="K215" s="266"/>
    </row>
    <row r="216" spans="2:11" s="2" customFormat="1" ht="15" customHeight="1">
      <c r="B216" s="265"/>
      <c r="C216" s="207"/>
      <c r="D216" s="207"/>
      <c r="E216" s="207"/>
      <c r="F216" s="227">
        <v>3</v>
      </c>
      <c r="G216" s="260"/>
      <c r="H216" s="312" t="s">
        <v>1245</v>
      </c>
      <c r="I216" s="312"/>
      <c r="J216" s="312"/>
      <c r="K216" s="266"/>
    </row>
    <row r="217" spans="2:11" s="2" customFormat="1" ht="15" customHeight="1">
      <c r="B217" s="265"/>
      <c r="C217" s="207"/>
      <c r="D217" s="207"/>
      <c r="E217" s="207"/>
      <c r="F217" s="227">
        <v>4</v>
      </c>
      <c r="G217" s="260"/>
      <c r="H217" s="312" t="s">
        <v>1246</v>
      </c>
      <c r="I217" s="312"/>
      <c r="J217" s="312"/>
      <c r="K217" s="266"/>
    </row>
    <row r="218" spans="2:11" s="2" customFormat="1" ht="12.75" customHeight="1">
      <c r="B218" s="267"/>
      <c r="C218" s="268"/>
      <c r="D218" s="268"/>
      <c r="E218" s="268"/>
      <c r="F218" s="268"/>
      <c r="G218" s="268"/>
      <c r="H218" s="268"/>
      <c r="I218" s="268"/>
      <c r="J218" s="268"/>
      <c r="K218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F19:J19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D34:J34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47:J47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61:J61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C147:J147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H211:J211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2:J212"/>
    <mergeCell ref="H214:J214"/>
    <mergeCell ref="H215:J215"/>
    <mergeCell ref="H216:J216"/>
    <mergeCell ref="H217:J217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VODOVOD DN400</vt:lpstr>
      <vt:lpstr>VRN - VEDLEJŠÍ ROZPOČTOVÉ...</vt:lpstr>
      <vt:lpstr>Seznam figur</vt:lpstr>
      <vt:lpstr>Pokyny pro vyplnění</vt:lpstr>
      <vt:lpstr>'Rekapitulace stavby'!Názvy_tisku</vt:lpstr>
      <vt:lpstr>'Seznam figur'!Názvy_tisku</vt:lpstr>
      <vt:lpstr>'SO 01 - VODOVOD DN400'!Názvy_tisku</vt:lpstr>
      <vt:lpstr>'VRN - VEDLEJŠÍ ROZPOČTOVÉ...'!Názvy_tisku</vt:lpstr>
      <vt:lpstr>'Pokyny pro vyplnění'!Oblast_tisku</vt:lpstr>
      <vt:lpstr>'Rekapitulace stavby'!Oblast_tisku</vt:lpstr>
      <vt:lpstr>'Seznam figur'!Oblast_tisku</vt:lpstr>
      <vt:lpstr>'SO 01 - VODOVOD DN400'!Oblast_tisku</vt:lpstr>
      <vt:lpstr>'VRN - VEDLEJŠÍ ROZPOČTOVÉ...'!Oblast_tisku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Laksar</dc:creator>
  <cp:lastModifiedBy>Luboš Laksar</cp:lastModifiedBy>
  <dcterms:created xsi:type="dcterms:W3CDTF">2023-12-19T07:06:09Z</dcterms:created>
  <dcterms:modified xsi:type="dcterms:W3CDTF">2023-12-19T07:11:01Z</dcterms:modified>
</cp:coreProperties>
</file>